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8af\AC\Temp\"/>
    </mc:Choice>
  </mc:AlternateContent>
  <xr:revisionPtr revIDLastSave="0" documentId="8_{39B2ABE0-B249-4C25-870E-3FDC2FAEC184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60" i="1" l="1"/>
  <c r="AE44" i="1"/>
  <c r="AE22" i="1"/>
  <c r="AE66" i="1"/>
  <c r="AC44" i="1"/>
  <c r="AD44" i="1"/>
  <c r="AD60" i="1"/>
  <c r="AC60" i="1"/>
  <c r="AB60" i="1"/>
  <c r="AD22" i="1"/>
  <c r="AD66" i="1"/>
  <c r="AC22" i="1"/>
  <c r="AC66" i="1" s="1"/>
  <c r="AB22" i="1"/>
  <c r="AB44" i="1"/>
  <c r="AA44" i="1"/>
  <c r="AA22" i="1"/>
  <c r="Z44" i="1"/>
  <c r="Z22" i="1"/>
  <c r="X60" i="1"/>
  <c r="X44" i="1"/>
  <c r="X22" i="1"/>
  <c r="V60" i="1"/>
  <c r="V44" i="1"/>
  <c r="V22" i="1"/>
  <c r="Y60" i="1"/>
  <c r="Y44" i="1"/>
  <c r="Y22" i="1"/>
  <c r="W60" i="1"/>
  <c r="W44" i="1"/>
  <c r="W22" i="1"/>
  <c r="U60" i="1"/>
  <c r="T60" i="1"/>
  <c r="T66" i="1"/>
  <c r="U44" i="1"/>
  <c r="T44" i="1"/>
  <c r="U22" i="1"/>
  <c r="T22" i="1"/>
  <c r="R60" i="1"/>
  <c r="R66" i="1"/>
  <c r="R44" i="1"/>
  <c r="R22" i="1"/>
  <c r="S60" i="1"/>
  <c r="S44" i="1"/>
  <c r="S22" i="1"/>
  <c r="Q22" i="1"/>
  <c r="P60" i="1"/>
  <c r="P66" i="1"/>
  <c r="Q60" i="1"/>
  <c r="Q66" i="1"/>
  <c r="Q44" i="1"/>
  <c r="O44" i="1"/>
  <c r="P44" i="1"/>
  <c r="L60" i="1"/>
  <c r="M60" i="1"/>
  <c r="N60" i="1"/>
  <c r="O60" i="1"/>
  <c r="O66" i="1"/>
  <c r="N44" i="1"/>
  <c r="N66" i="1"/>
  <c r="N22" i="1"/>
  <c r="O22" i="1"/>
  <c r="M44" i="1"/>
  <c r="M22" i="1"/>
  <c r="M66" i="1"/>
  <c r="L33" i="1"/>
  <c r="L44" i="1"/>
  <c r="L66" i="1"/>
  <c r="L22" i="1"/>
  <c r="C22" i="1"/>
  <c r="D22" i="1"/>
  <c r="E22" i="1"/>
  <c r="F22" i="1"/>
  <c r="G22" i="1"/>
  <c r="H22" i="1"/>
  <c r="I22" i="1"/>
  <c r="J22" i="1"/>
  <c r="K22" i="1"/>
  <c r="K66" i="1"/>
  <c r="C44" i="1"/>
  <c r="D44" i="1"/>
  <c r="E44" i="1"/>
  <c r="F44" i="1"/>
  <c r="G44" i="1"/>
  <c r="H44" i="1"/>
  <c r="I44" i="1"/>
  <c r="J44" i="1"/>
  <c r="J66" i="1"/>
  <c r="K44" i="1"/>
  <c r="G55" i="1"/>
  <c r="G60" i="1"/>
  <c r="G66" i="1" s="1"/>
  <c r="C60" i="1"/>
  <c r="C66" i="1" s="1"/>
  <c r="D60" i="1"/>
  <c r="E60" i="1"/>
  <c r="F60" i="1"/>
  <c r="F66" i="1" s="1"/>
  <c r="H60" i="1"/>
  <c r="I60" i="1"/>
  <c r="J60" i="1"/>
  <c r="K60" i="1"/>
  <c r="S66" i="1"/>
  <c r="AB66" i="1"/>
  <c r="AA66" i="1"/>
  <c r="H66" i="1"/>
  <c r="Y66" i="1"/>
  <c r="D66" i="1"/>
  <c r="W66" i="1"/>
  <c r="Z66" i="1"/>
  <c r="V66" i="1"/>
  <c r="E66" i="1"/>
  <c r="U66" i="1"/>
  <c r="X66" i="1"/>
  <c r="I66" i="1" l="1"/>
</calcChain>
</file>

<file path=xl/sharedStrings.xml><?xml version="1.0" encoding="utf-8"?>
<sst xmlns="http://schemas.openxmlformats.org/spreadsheetml/2006/main" count="99" uniqueCount="73">
  <si>
    <t>Gåshaga  Brygga Samfällighetsförening</t>
  </si>
  <si>
    <t>Utfall</t>
  </si>
  <si>
    <t xml:space="preserve">Utfall </t>
  </si>
  <si>
    <t xml:space="preserve">Budget </t>
  </si>
  <si>
    <t>Budget</t>
  </si>
  <si>
    <t>1101-1112</t>
  </si>
  <si>
    <t>1201-1212</t>
  </si>
  <si>
    <t>1301-1312</t>
  </si>
  <si>
    <t>1401-1412</t>
  </si>
  <si>
    <t>1501-1512</t>
  </si>
  <si>
    <t>1601-1612</t>
  </si>
  <si>
    <t>1701-1712</t>
  </si>
  <si>
    <t>1801-1812</t>
  </si>
  <si>
    <t>1901-1912</t>
  </si>
  <si>
    <t>Konto</t>
  </si>
  <si>
    <t xml:space="preserve">Intäkter  </t>
  </si>
  <si>
    <t>Intäkter ventilationsfilter</t>
  </si>
  <si>
    <t>Intäkter Anläggningar</t>
  </si>
  <si>
    <t>Avgifter Samfälligheten</t>
  </si>
  <si>
    <t>Intäkter rörlig el</t>
  </si>
  <si>
    <t>Hyresintäkter sjöbod</t>
  </si>
  <si>
    <t>Intäkter städdag</t>
  </si>
  <si>
    <t>Bortskrivning avg samf</t>
  </si>
  <si>
    <t>Fakt kostn uppgrad TV System</t>
  </si>
  <si>
    <t>Fakt kostn konsultarvoden</t>
  </si>
  <si>
    <t>Fakt kostn skyltar</t>
  </si>
  <si>
    <t>Fakt kostnader</t>
  </si>
  <si>
    <t>Intäkt Cacharge AB</t>
  </si>
  <si>
    <t>Korr konto mot NCC / uppl int</t>
  </si>
  <si>
    <t>Övr ersättningar / NCC</t>
  </si>
  <si>
    <t>Försäkringsersättningar</t>
  </si>
  <si>
    <t>Summa intäkter</t>
  </si>
  <si>
    <t xml:space="preserve">Driftkostnader   </t>
  </si>
  <si>
    <t>Lokalhyra, garage</t>
  </si>
  <si>
    <t>Värme</t>
  </si>
  <si>
    <t>El</t>
  </si>
  <si>
    <t>Vattenförbrukning</t>
  </si>
  <si>
    <t>Sopåtervinning och renhållning</t>
  </si>
  <si>
    <t>Snöröjning/sandsopning</t>
  </si>
  <si>
    <t>Gräsklippning, vattning</t>
  </si>
  <si>
    <t>Reparation och underhåll</t>
  </si>
  <si>
    <t xml:space="preserve"> </t>
  </si>
  <si>
    <t>Trädgård skötsel</t>
  </si>
  <si>
    <t>Skyltar och farthinder</t>
  </si>
  <si>
    <t>Ventilationsfilter</t>
  </si>
  <si>
    <t>Försäkring</t>
  </si>
  <si>
    <t>Hemsida</t>
  </si>
  <si>
    <t>Internet/Kabel TV</t>
  </si>
  <si>
    <t>Kostnader larm</t>
  </si>
  <si>
    <t>Redovisnings tjänster</t>
  </si>
  <si>
    <t>Ekonomisk förvaltning</t>
  </si>
  <si>
    <t>Bankkostnader</t>
  </si>
  <si>
    <t>Div övriga kostnader</t>
  </si>
  <si>
    <t>Summa driftkostnader</t>
  </si>
  <si>
    <t>Underhåll och förnyelsekostnader</t>
  </si>
  <si>
    <t>Rep underhåll el</t>
  </si>
  <si>
    <t>Reparation/underhåll bryggor</t>
  </si>
  <si>
    <t>Rep underhåll byggnader/mark</t>
  </si>
  <si>
    <t>Trädgård utveckling</t>
  </si>
  <si>
    <t>Kostnader Anläggningar</t>
  </si>
  <si>
    <t>Investering trädgård</t>
  </si>
  <si>
    <t>Skyltar</t>
  </si>
  <si>
    <t>Uppgradering TV system</t>
  </si>
  <si>
    <t>Y-bommar rep/underhåll</t>
  </si>
  <si>
    <t>Kostnad Miljöprojekt</t>
  </si>
  <si>
    <t>Fastighetsskötsel</t>
  </si>
  <si>
    <t>Konsultarvoden</t>
  </si>
  <si>
    <t>Summa underhåll o förn kostn</t>
  </si>
  <si>
    <t>8310/13</t>
  </si>
  <si>
    <t>Ränteintäkter</t>
  </si>
  <si>
    <t>Dröjsmålssräntor</t>
  </si>
  <si>
    <t>Avsättning fond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</si>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</sst>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3" fontId="1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2" borderId="3" xfId="0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1" fillId="2" borderId="3" xfId="0" applyNumberFormat="1" applyFont="1" applyFill="1" applyBorder="1"/>
    <xf numFmtId="3" fontId="1" fillId="2" borderId="2" xfId="0" applyNumberFormat="1" applyFont="1" applyFill="1" applyBorder="1"/>
    <xf numFmtId="3" fontId="8" fillId="2" borderId="2" xfId="0" applyNumberFormat="1" applyFont="1" applyFill="1" applyBorder="1"/>
    <xf numFmtId="3" fontId="5" fillId="2" borderId="2" xfId="0" applyNumberFormat="1" applyFont="1" applyFill="1" applyBorder="1"/>
    <xf numFmtId="3" fontId="8" fillId="3" borderId="0" xfId="0" applyNumberFormat="1" applyFont="1" applyFill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2" fillId="2" borderId="1" xfId="0" quotePrefix="1" applyFont="1" applyFill="1" applyBorder="1" applyAlignment="1">
      <alignment horizontal="right"/>
    </xf>
    <xf numFmtId="0" fontId="2" fillId="0" borderId="0" xfId="0" quotePrefix="1" applyFont="1" applyAlignment="1">
      <alignment horizontal="right"/>
    </xf>
    <xf numFmtId="3" fontId="8" fillId="3" borderId="5" xfId="0" applyNumberFormat="1" applyFont="1" applyFill="1" applyBorder="1"/>
    <xf numFmtId="3" fontId="8" fillId="0" borderId="0" xfId="0" applyNumberFormat="1" applyFont="1"/>
    <xf numFmtId="3" fontId="8" fillId="0" borderId="5" xfId="0" applyNumberFormat="1" applyFont="1" applyBorder="1"/>
    <xf numFmtId="3" fontId="8" fillId="2" borderId="5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3" fontId="0" fillId="2" borderId="2" xfId="0" applyNumberFormat="1" applyFill="1" applyBorder="1"/>
    <xf numFmtId="0" fontId="10" fillId="2" borderId="1" xfId="0" applyFont="1" applyFill="1" applyBorder="1"/>
    <xf numFmtId="3" fontId="1" fillId="0" borderId="6" xfId="0" applyNumberFormat="1" applyFont="1" applyBorder="1"/>
    <xf numFmtId="3" fontId="1" fillId="0" borderId="5" xfId="0" applyNumberFormat="1" applyFont="1" applyBorder="1" applyAlignment="1">
      <alignment horizontal="right"/>
    </xf>
    <xf numFmtId="0" fontId="11" fillId="0" borderId="0" xfId="0" applyFont="1"/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0" borderId="10" xfId="0" applyFont="1" applyBorder="1"/>
    <xf numFmtId="0" fontId="2" fillId="0" borderId="0" xfId="0" applyFont="1" applyAlignment="1">
      <alignment horizontal="right"/>
    </xf>
    <xf numFmtId="0" fontId="1" fillId="0" borderId="10" xfId="0" applyFont="1" applyBorder="1"/>
    <xf numFmtId="3" fontId="1" fillId="0" borderId="10" xfId="0" applyNumberFormat="1" applyFont="1" applyBorder="1"/>
    <xf numFmtId="3" fontId="5" fillId="0" borderId="10" xfId="0" applyNumberFormat="1" applyFont="1" applyBorder="1"/>
    <xf numFmtId="3" fontId="5" fillId="0" borderId="0" xfId="0" applyNumberFormat="1" applyFont="1"/>
    <xf numFmtId="3" fontId="2" fillId="0" borderId="10" xfId="0" applyNumberFormat="1" applyFont="1" applyBorder="1"/>
    <xf numFmtId="3" fontId="2" fillId="0" borderId="0" xfId="0" applyNumberFormat="1" applyFont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8" fillId="2" borderId="13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13" xfId="0" applyNumberFormat="1" applyFont="1" applyFill="1" applyBorder="1"/>
    <xf numFmtId="0" fontId="2" fillId="0" borderId="14" xfId="0" applyFont="1" applyBorder="1" applyAlignment="1">
      <alignment horizontal="right"/>
    </xf>
    <xf numFmtId="0" fontId="2" fillId="0" borderId="15" xfId="0" quotePrefix="1" applyFont="1" applyBorder="1" applyAlignment="1">
      <alignment horizontal="right"/>
    </xf>
    <xf numFmtId="0" fontId="0" fillId="0" borderId="16" xfId="0" applyBorder="1"/>
    <xf numFmtId="0" fontId="0" fillId="0" borderId="5" xfId="0" applyBorder="1"/>
    <xf numFmtId="3" fontId="1" fillId="0" borderId="5" xfId="0" applyNumberFormat="1" applyFont="1" applyBorder="1"/>
    <xf numFmtId="3" fontId="0" fillId="0" borderId="5" xfId="0" applyNumberFormat="1" applyBorder="1"/>
    <xf numFmtId="3" fontId="8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3" borderId="0" xfId="0" applyNumberFormat="1" applyFont="1" applyFill="1"/>
    <xf numFmtId="3" fontId="1" fillId="3" borderId="17" xfId="0" applyNumberFormat="1" applyFont="1" applyFill="1" applyBorder="1"/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9" xfId="0" quotePrefix="1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2" fillId="3" borderId="0" xfId="0" applyNumberFormat="1" applyFont="1" applyFill="1" applyAlignment="1">
      <alignment horizontal="center"/>
    </xf>
    <xf numFmtId="0" fontId="0" fillId="0" borderId="20" xfId="0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18" xfId="0" applyBorder="1" applyAlignment="1">
      <alignment horizontal="center"/>
    </xf>
    <xf numFmtId="0" fontId="0" fillId="3" borderId="0" xfId="0" applyFill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3" fontId="8" fillId="4" borderId="20" xfId="0" applyNumberFormat="1" applyFont="1" applyFill="1" applyBorder="1" applyAlignment="1">
      <alignment horizontal="center"/>
    </xf>
    <xf numFmtId="0" fontId="2" fillId="3" borderId="17" xfId="0" quotePrefix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9" xfId="0" quotePrefix="1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3" fontId="1" fillId="3" borderId="18" xfId="0" applyNumberFormat="1" applyFont="1" applyFill="1" applyBorder="1" applyAlignment="1">
      <alignment horizontal="center"/>
    </xf>
    <xf numFmtId="3" fontId="0" fillId="3" borderId="18" xfId="0" applyNumberFormat="1" applyFill="1" applyBorder="1" applyAlignment="1">
      <alignment horizontal="center"/>
    </xf>
    <xf numFmtId="3" fontId="8" fillId="3" borderId="18" xfId="0" applyNumberFormat="1" applyFont="1" applyFill="1" applyBorder="1" applyAlignment="1">
      <alignment horizontal="center"/>
    </xf>
    <xf numFmtId="3" fontId="1" fillId="3" borderId="18" xfId="0" applyNumberFormat="1" applyFont="1" applyFill="1" applyBorder="1"/>
    <xf numFmtId="3" fontId="1" fillId="3" borderId="19" xfId="0" applyNumberFormat="1" applyFont="1" applyFill="1" applyBorder="1"/>
    <xf numFmtId="3" fontId="8" fillId="0" borderId="24" xfId="0" applyNumberFormat="1" applyFont="1" applyBorder="1" applyAlignment="1">
      <alignment horizontal="center"/>
    </xf>
    <xf numFmtId="3" fontId="8" fillId="3" borderId="25" xfId="0" applyNumberFormat="1" applyFont="1" applyFill="1" applyBorder="1" applyAlignment="1">
      <alignment horizontal="center"/>
    </xf>
    <xf numFmtId="3" fontId="6" fillId="3" borderId="24" xfId="0" applyNumberFormat="1" applyFont="1" applyFill="1" applyBorder="1" applyAlignment="1">
      <alignment horizontal="center"/>
    </xf>
    <xf numFmtId="3" fontId="6" fillId="4" borderId="2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80"/>
  <sheetViews>
    <sheetView tabSelected="1" topLeftCell="A28" zoomScaleNormal="100" workbookViewId="0">
      <selection activeCell="AR29" sqref="AR29"/>
    </sheetView>
  </sheetViews>
  <sheetFormatPr defaultRowHeight="12.75"/>
  <cols>
    <col min="1" max="1" width="7.28515625" customWidth="1"/>
    <col min="2" max="2" width="41.42578125" customWidth="1"/>
    <col min="3" max="3" width="12.5703125" hidden="1" customWidth="1"/>
    <col min="4" max="4" width="13.5703125" hidden="1" customWidth="1"/>
    <col min="5" max="5" width="11.5703125" hidden="1" customWidth="1"/>
    <col min="6" max="6" width="12.28515625" hidden="1" customWidth="1"/>
    <col min="7" max="8" width="12.5703125" hidden="1" customWidth="1"/>
    <col min="9" max="9" width="12.28515625" hidden="1" customWidth="1"/>
    <col min="10" max="11" width="13.85546875" hidden="1" customWidth="1"/>
    <col min="12" max="12" width="12.42578125" hidden="1" customWidth="1"/>
    <col min="13" max="13" width="10.85546875" hidden="1" customWidth="1"/>
    <col min="14" max="14" width="10.7109375" hidden="1" customWidth="1"/>
    <col min="15" max="15" width="11.5703125" hidden="1" customWidth="1"/>
    <col min="16" max="21" width="10.7109375" hidden="1" customWidth="1"/>
    <col min="22" max="22" width="10.5703125" hidden="1" customWidth="1"/>
    <col min="23" max="23" width="12" hidden="1" customWidth="1"/>
    <col min="24" max="24" width="13.5703125" hidden="1" customWidth="1"/>
    <col min="25" max="25" width="10.5703125" hidden="1" customWidth="1"/>
    <col min="26" max="26" width="12" hidden="1" customWidth="1"/>
    <col min="27" max="27" width="9.5703125" hidden="1" customWidth="1"/>
    <col min="28" max="30" width="12" customWidth="1"/>
    <col min="31" max="31" width="12.5703125" customWidth="1"/>
  </cols>
  <sheetData>
    <row r="1" spans="1:31" ht="20.25">
      <c r="A1" s="8" t="s">
        <v>0</v>
      </c>
      <c r="B1" s="3"/>
      <c r="C1" s="3"/>
      <c r="D1" s="3"/>
      <c r="E1" s="3"/>
      <c r="F1" s="3"/>
      <c r="G1" s="3"/>
      <c r="H1" s="3"/>
    </row>
    <row r="2" spans="1:31" ht="12.75" customHeight="1" thickBot="1">
      <c r="A2" s="3"/>
      <c r="B2" s="3"/>
      <c r="C2" s="3"/>
      <c r="D2" s="3"/>
      <c r="E2" s="3"/>
      <c r="F2" s="3"/>
      <c r="G2" s="3"/>
      <c r="H2" s="3"/>
      <c r="AB2" s="2"/>
      <c r="AC2" s="77"/>
      <c r="AD2" s="77"/>
      <c r="AE2" s="77"/>
    </row>
    <row r="3" spans="1:31" ht="15.75">
      <c r="A3" s="3"/>
      <c r="B3" s="3"/>
      <c r="C3" s="44" t="s">
        <v>1</v>
      </c>
      <c r="D3" s="45" t="s">
        <v>1</v>
      </c>
      <c r="E3" s="45" t="s">
        <v>1</v>
      </c>
      <c r="F3" s="45" t="s">
        <v>1</v>
      </c>
      <c r="G3" s="45" t="s">
        <v>2</v>
      </c>
      <c r="H3" s="45" t="s">
        <v>2</v>
      </c>
      <c r="I3" s="45" t="s">
        <v>2</v>
      </c>
      <c r="J3" s="45" t="s">
        <v>3</v>
      </c>
      <c r="K3" s="45" t="s">
        <v>2</v>
      </c>
      <c r="L3" s="46" t="s">
        <v>3</v>
      </c>
      <c r="M3" s="45" t="s">
        <v>2</v>
      </c>
      <c r="N3" s="46" t="s">
        <v>3</v>
      </c>
      <c r="O3" s="45" t="s">
        <v>2</v>
      </c>
      <c r="P3" s="46" t="s">
        <v>4</v>
      </c>
      <c r="Q3" s="45" t="s">
        <v>1</v>
      </c>
      <c r="R3" s="46" t="s">
        <v>4</v>
      </c>
      <c r="S3" s="45" t="s">
        <v>1</v>
      </c>
      <c r="T3" s="46" t="s">
        <v>4</v>
      </c>
      <c r="U3" s="45" t="s">
        <v>1</v>
      </c>
      <c r="V3" s="46" t="s">
        <v>4</v>
      </c>
      <c r="W3" s="45" t="s">
        <v>1</v>
      </c>
      <c r="X3" s="45" t="s">
        <v>2</v>
      </c>
      <c r="Y3" s="46" t="s">
        <v>4</v>
      </c>
      <c r="Z3" s="45" t="s">
        <v>2</v>
      </c>
      <c r="AA3" s="62" t="s">
        <v>4</v>
      </c>
      <c r="AB3" s="78" t="s">
        <v>2</v>
      </c>
      <c r="AC3" s="79" t="s">
        <v>2</v>
      </c>
      <c r="AD3" s="101" t="s">
        <v>4</v>
      </c>
      <c r="AE3" s="99" t="s">
        <v>4</v>
      </c>
    </row>
    <row r="4" spans="1:31" ht="16.5" thickBot="1">
      <c r="A4" s="3"/>
      <c r="B4" s="3"/>
      <c r="C4" s="47">
        <v>2004</v>
      </c>
      <c r="D4" s="30">
        <v>2005</v>
      </c>
      <c r="E4" s="4">
        <v>2006</v>
      </c>
      <c r="F4" s="30">
        <v>2007</v>
      </c>
      <c r="G4" s="4">
        <v>2008</v>
      </c>
      <c r="H4" s="48">
        <v>2009</v>
      </c>
      <c r="I4" s="48">
        <v>2010</v>
      </c>
      <c r="J4" s="48">
        <v>2011</v>
      </c>
      <c r="K4" s="48" t="s">
        <v>5</v>
      </c>
      <c r="L4" s="13">
        <v>2012</v>
      </c>
      <c r="M4" s="48" t="s">
        <v>6</v>
      </c>
      <c r="N4" s="13">
        <v>2013</v>
      </c>
      <c r="O4" s="48" t="s">
        <v>7</v>
      </c>
      <c r="P4" s="13">
        <v>2014</v>
      </c>
      <c r="Q4" s="30" t="s">
        <v>8</v>
      </c>
      <c r="R4" s="29">
        <v>2015</v>
      </c>
      <c r="S4" s="30" t="s">
        <v>9</v>
      </c>
      <c r="T4" s="29">
        <v>2016</v>
      </c>
      <c r="U4" s="30" t="s">
        <v>10</v>
      </c>
      <c r="V4" s="40">
        <v>2017</v>
      </c>
      <c r="W4" s="30" t="s">
        <v>11</v>
      </c>
      <c r="X4" s="30" t="s">
        <v>12</v>
      </c>
      <c r="Y4" s="40">
        <v>2018</v>
      </c>
      <c r="Z4" s="30" t="s">
        <v>13</v>
      </c>
      <c r="AA4" s="63">
        <v>2019</v>
      </c>
      <c r="AB4" s="80">
        <v>2020</v>
      </c>
      <c r="AC4" s="97">
        <v>2021</v>
      </c>
      <c r="AD4" s="102">
        <v>2021</v>
      </c>
      <c r="AE4" s="100">
        <v>2022</v>
      </c>
    </row>
    <row r="5" spans="1:31" ht="15" customHeight="1">
      <c r="A5" s="9" t="s">
        <v>14</v>
      </c>
      <c r="B5" s="6" t="s">
        <v>15</v>
      </c>
      <c r="C5" s="49"/>
      <c r="D5" s="3"/>
      <c r="E5" s="3"/>
      <c r="F5" s="3"/>
      <c r="G5" s="3"/>
      <c r="H5" s="19"/>
      <c r="I5" s="14"/>
      <c r="J5" s="19"/>
      <c r="K5" s="15"/>
      <c r="L5" s="20"/>
      <c r="M5" s="16"/>
      <c r="N5" s="22"/>
      <c r="O5" s="16"/>
      <c r="P5" s="22"/>
      <c r="Q5" s="7"/>
      <c r="R5" s="23"/>
      <c r="S5" s="7"/>
      <c r="T5" s="23"/>
      <c r="U5" s="7"/>
      <c r="V5" s="38"/>
      <c r="W5" s="1"/>
      <c r="X5" s="1"/>
      <c r="Y5" s="38"/>
      <c r="AA5" s="64"/>
      <c r="AB5" s="81"/>
      <c r="AC5" s="82"/>
      <c r="AD5" s="103"/>
      <c r="AE5" s="83"/>
    </row>
    <row r="6" spans="1:31" ht="15" customHeight="1">
      <c r="A6" s="9"/>
      <c r="B6" s="3"/>
      <c r="C6" s="49"/>
      <c r="D6" s="3"/>
      <c r="E6" s="3"/>
      <c r="F6" s="3"/>
      <c r="G6" s="3"/>
      <c r="H6" s="19"/>
      <c r="I6" s="14"/>
      <c r="J6" s="19"/>
      <c r="K6" s="15"/>
      <c r="L6" s="35">
        <v>120000</v>
      </c>
      <c r="M6" s="16"/>
      <c r="N6" s="23"/>
      <c r="O6" s="16"/>
      <c r="P6" s="23"/>
      <c r="Q6" s="7"/>
      <c r="R6" s="23"/>
      <c r="S6" s="7"/>
      <c r="T6" s="23"/>
      <c r="U6" s="7"/>
      <c r="V6" s="38"/>
      <c r="W6" s="7"/>
      <c r="X6" s="7"/>
      <c r="Y6" s="38"/>
      <c r="AA6" s="65"/>
      <c r="AB6" s="84"/>
      <c r="AC6" s="85"/>
      <c r="AD6" s="103"/>
      <c r="AE6" s="83"/>
    </row>
    <row r="7" spans="1:31" ht="12.75" customHeight="1">
      <c r="A7" s="5">
        <v>3061</v>
      </c>
      <c r="B7" s="3" t="s">
        <v>16</v>
      </c>
      <c r="C7" s="49"/>
      <c r="D7" s="3"/>
      <c r="E7" s="7">
        <v>4950</v>
      </c>
      <c r="F7" s="7">
        <v>5600</v>
      </c>
      <c r="G7" s="7">
        <v>13300</v>
      </c>
      <c r="H7" s="16">
        <v>13300</v>
      </c>
      <c r="I7" s="16">
        <v>16100</v>
      </c>
      <c r="J7" s="16">
        <v>15000</v>
      </c>
      <c r="K7" s="16">
        <v>18200</v>
      </c>
      <c r="L7" s="35">
        <v>15000</v>
      </c>
      <c r="M7" s="16">
        <v>23100</v>
      </c>
      <c r="N7" s="23">
        <v>15000</v>
      </c>
      <c r="O7" s="16">
        <v>16800</v>
      </c>
      <c r="P7" s="23">
        <v>15000</v>
      </c>
      <c r="Q7" s="7">
        <v>23100</v>
      </c>
      <c r="R7" s="23">
        <v>15000</v>
      </c>
      <c r="S7" s="7">
        <v>17500</v>
      </c>
      <c r="T7" s="23">
        <v>15000</v>
      </c>
      <c r="U7" s="7">
        <v>12600</v>
      </c>
      <c r="V7" s="23">
        <v>15000</v>
      </c>
      <c r="W7" s="7">
        <v>23100</v>
      </c>
      <c r="X7" s="7">
        <v>14160</v>
      </c>
      <c r="Y7" s="23"/>
      <c r="Z7" s="7">
        <v>15400</v>
      </c>
      <c r="AA7" s="66">
        <v>15000</v>
      </c>
      <c r="AB7" s="84">
        <v>14080</v>
      </c>
      <c r="AC7" s="85">
        <v>18560</v>
      </c>
      <c r="AD7" s="104">
        <v>15000</v>
      </c>
      <c r="AE7" s="93">
        <v>15000</v>
      </c>
    </row>
    <row r="8" spans="1:31" ht="12.75" customHeight="1">
      <c r="A8" s="5">
        <v>3062</v>
      </c>
      <c r="B8" s="3" t="s">
        <v>17</v>
      </c>
      <c r="C8" s="50">
        <v>254272</v>
      </c>
      <c r="D8" s="7">
        <v>93000</v>
      </c>
      <c r="E8" s="7">
        <v>85000</v>
      </c>
      <c r="F8" s="7">
        <v>192292</v>
      </c>
      <c r="G8" s="7"/>
      <c r="H8" s="16"/>
      <c r="I8" s="16"/>
      <c r="J8" s="16"/>
      <c r="K8" s="16"/>
      <c r="L8" s="17"/>
      <c r="M8" s="16"/>
      <c r="N8" s="23"/>
      <c r="O8" s="16">
        <v>13916</v>
      </c>
      <c r="P8" s="23">
        <v>0</v>
      </c>
      <c r="Q8" s="7"/>
      <c r="R8" s="23"/>
      <c r="S8" s="7"/>
      <c r="T8" s="23"/>
      <c r="U8" s="7">
        <v>140000</v>
      </c>
      <c r="V8" s="38"/>
      <c r="W8" s="7">
        <v>800000</v>
      </c>
      <c r="X8" s="7"/>
      <c r="Y8" s="38"/>
      <c r="AA8" s="65"/>
      <c r="AB8" s="84"/>
      <c r="AC8" s="85"/>
      <c r="AD8" s="103"/>
      <c r="AE8" s="83"/>
    </row>
    <row r="9" spans="1:31" ht="12.75" customHeight="1">
      <c r="A9" s="5">
        <v>3063</v>
      </c>
      <c r="B9" s="3" t="s">
        <v>18</v>
      </c>
      <c r="C9" s="50">
        <v>748486</v>
      </c>
      <c r="D9" s="7">
        <v>748488</v>
      </c>
      <c r="E9" s="7">
        <v>753144</v>
      </c>
      <c r="F9" s="7">
        <v>748488</v>
      </c>
      <c r="G9" s="7">
        <v>796488</v>
      </c>
      <c r="H9" s="16">
        <v>843993</v>
      </c>
      <c r="I9" s="16">
        <v>1060968</v>
      </c>
      <c r="J9" s="16">
        <v>1061000</v>
      </c>
      <c r="K9" s="16">
        <v>1059368</v>
      </c>
      <c r="L9" s="35">
        <v>1061000</v>
      </c>
      <c r="M9" s="16">
        <v>1059368</v>
      </c>
      <c r="N9" s="23">
        <v>1059368</v>
      </c>
      <c r="O9" s="16">
        <v>1059380</v>
      </c>
      <c r="P9" s="35">
        <v>1060000</v>
      </c>
      <c r="Q9" s="16">
        <v>1059368</v>
      </c>
      <c r="R9" s="35">
        <v>1060000</v>
      </c>
      <c r="S9" s="16">
        <v>1059368</v>
      </c>
      <c r="T9" s="35">
        <v>1040200</v>
      </c>
      <c r="U9" s="16">
        <v>1041768</v>
      </c>
      <c r="V9" s="39">
        <v>1036200</v>
      </c>
      <c r="W9" s="7">
        <v>1058684</v>
      </c>
      <c r="X9" s="7">
        <v>1060894</v>
      </c>
      <c r="Y9" s="39"/>
      <c r="Z9" s="7">
        <v>1134000</v>
      </c>
      <c r="AA9" s="67">
        <v>1128000</v>
      </c>
      <c r="AB9" s="84">
        <v>1206000</v>
      </c>
      <c r="AC9" s="85">
        <v>1398000</v>
      </c>
      <c r="AD9" s="105">
        <v>1392000</v>
      </c>
      <c r="AE9" s="86">
        <v>1398000</v>
      </c>
    </row>
    <row r="10" spans="1:31" ht="12.75" customHeight="1">
      <c r="A10" s="5">
        <v>3064</v>
      </c>
      <c r="B10" s="3" t="s">
        <v>19</v>
      </c>
      <c r="C10" s="50"/>
      <c r="D10" s="7">
        <v>3690</v>
      </c>
      <c r="E10" s="7">
        <v>13037</v>
      </c>
      <c r="F10" s="7"/>
      <c r="G10" s="7"/>
      <c r="H10" s="16"/>
      <c r="I10" s="16"/>
      <c r="J10" s="16"/>
      <c r="K10" s="16">
        <v>9997</v>
      </c>
      <c r="L10" s="35">
        <v>10000</v>
      </c>
      <c r="M10" s="16">
        <v>5000</v>
      </c>
      <c r="N10" s="23"/>
      <c r="O10" s="16">
        <v>-5000</v>
      </c>
      <c r="P10" s="23">
        <v>0</v>
      </c>
      <c r="Q10" s="7"/>
      <c r="R10" s="23">
        <v>3000</v>
      </c>
      <c r="S10" s="7"/>
      <c r="T10" s="23">
        <v>2000</v>
      </c>
      <c r="U10" s="7"/>
      <c r="V10" s="38">
        <v>2000</v>
      </c>
      <c r="W10" s="7"/>
      <c r="X10" s="7"/>
      <c r="Y10" s="38"/>
      <c r="AA10" s="65"/>
      <c r="AB10" s="84"/>
      <c r="AC10" s="85">
        <v>1900</v>
      </c>
      <c r="AD10" s="105">
        <v>1900</v>
      </c>
      <c r="AE10" s="83"/>
    </row>
    <row r="11" spans="1:31" ht="12.75" customHeight="1">
      <c r="A11" s="5">
        <v>3065</v>
      </c>
      <c r="B11" s="3" t="s">
        <v>20</v>
      </c>
      <c r="C11" s="50"/>
      <c r="D11" s="7">
        <v>10000</v>
      </c>
      <c r="E11" s="7">
        <v>2500</v>
      </c>
      <c r="F11" s="7"/>
      <c r="G11" s="7"/>
      <c r="H11" s="16"/>
      <c r="I11" s="16"/>
      <c r="J11" s="16"/>
      <c r="K11" s="16">
        <v>52500</v>
      </c>
      <c r="L11" s="35">
        <v>10000</v>
      </c>
      <c r="M11" s="16">
        <v>10000</v>
      </c>
      <c r="N11" s="23">
        <v>10000</v>
      </c>
      <c r="O11" s="16">
        <v>15000</v>
      </c>
      <c r="P11" s="23">
        <v>3000</v>
      </c>
      <c r="Q11" s="7">
        <v>-9868</v>
      </c>
      <c r="R11" s="23">
        <v>3000</v>
      </c>
      <c r="S11" s="7">
        <v>3000</v>
      </c>
      <c r="T11" s="23">
        <v>3000</v>
      </c>
      <c r="U11" s="7">
        <v>3000</v>
      </c>
      <c r="V11" s="23">
        <v>3000</v>
      </c>
      <c r="W11" s="7">
        <v>3000</v>
      </c>
      <c r="X11" s="7">
        <v>3000</v>
      </c>
      <c r="Y11" s="23"/>
      <c r="Z11" s="7">
        <v>3000</v>
      </c>
      <c r="AA11" s="66">
        <v>3000</v>
      </c>
      <c r="AB11" s="84">
        <v>3000</v>
      </c>
      <c r="AC11" s="85">
        <v>3000</v>
      </c>
      <c r="AD11" s="105">
        <v>3000</v>
      </c>
      <c r="AE11" s="87">
        <v>3000</v>
      </c>
    </row>
    <row r="12" spans="1:31" ht="12.75" customHeight="1">
      <c r="A12" s="5">
        <v>3066</v>
      </c>
      <c r="B12" s="3" t="s">
        <v>21</v>
      </c>
      <c r="C12" s="50"/>
      <c r="D12" s="7"/>
      <c r="E12" s="7"/>
      <c r="F12" s="7"/>
      <c r="G12" s="7"/>
      <c r="H12" s="16"/>
      <c r="I12" s="16"/>
      <c r="J12" s="16"/>
      <c r="K12" s="16"/>
      <c r="L12" s="35"/>
      <c r="M12" s="16"/>
      <c r="N12" s="23"/>
      <c r="O12" s="16">
        <v>11000</v>
      </c>
      <c r="P12" s="23">
        <v>5000</v>
      </c>
      <c r="Q12" s="7">
        <v>-1000</v>
      </c>
      <c r="R12" s="23"/>
      <c r="S12" s="7"/>
      <c r="T12" s="23"/>
      <c r="U12" s="7"/>
      <c r="V12" s="38"/>
      <c r="W12" s="7"/>
      <c r="X12" s="7"/>
      <c r="Y12" s="38"/>
      <c r="Z12" s="7"/>
      <c r="AA12" s="65">
        <v>5600</v>
      </c>
      <c r="AB12" s="84"/>
      <c r="AC12" s="85"/>
      <c r="AD12" s="103"/>
      <c r="AE12" s="83"/>
    </row>
    <row r="13" spans="1:31" ht="12.75" customHeight="1">
      <c r="A13" s="5">
        <v>3069</v>
      </c>
      <c r="B13" s="3" t="s">
        <v>22</v>
      </c>
      <c r="C13" s="50"/>
      <c r="D13" s="7"/>
      <c r="E13" s="7"/>
      <c r="F13" s="7"/>
      <c r="G13" s="7"/>
      <c r="H13" s="16"/>
      <c r="I13" s="16">
        <v>-4825</v>
      </c>
      <c r="J13" s="16"/>
      <c r="K13" s="16"/>
      <c r="L13" s="17"/>
      <c r="M13" s="16"/>
      <c r="N13" s="23"/>
      <c r="O13" s="16"/>
      <c r="P13" s="23"/>
      <c r="Q13" s="7"/>
      <c r="R13" s="23"/>
      <c r="S13" s="7"/>
      <c r="T13" s="23"/>
      <c r="U13" s="7"/>
      <c r="V13" s="38"/>
      <c r="W13" s="7"/>
      <c r="X13" s="7"/>
      <c r="Y13" s="38"/>
      <c r="AA13" s="65"/>
      <c r="AB13" s="84"/>
      <c r="AC13" s="85"/>
      <c r="AD13" s="103"/>
      <c r="AE13" s="83"/>
    </row>
    <row r="14" spans="1:31" ht="12.75" customHeight="1">
      <c r="A14" s="5">
        <v>3097</v>
      </c>
      <c r="B14" s="3" t="s">
        <v>23</v>
      </c>
      <c r="C14" s="50"/>
      <c r="D14" s="7">
        <v>40869</v>
      </c>
      <c r="E14" s="7"/>
      <c r="F14" s="7"/>
      <c r="G14" s="7"/>
      <c r="H14" s="16"/>
      <c r="I14" s="16"/>
      <c r="J14" s="16"/>
      <c r="K14" s="16"/>
      <c r="L14" s="17"/>
      <c r="M14" s="16"/>
      <c r="N14" s="23"/>
      <c r="O14" s="16"/>
      <c r="P14" s="23"/>
      <c r="Q14" s="7"/>
      <c r="R14" s="23"/>
      <c r="S14" s="7"/>
      <c r="T14" s="23"/>
      <c r="U14" s="7"/>
      <c r="V14" s="38"/>
      <c r="W14" s="7"/>
      <c r="X14" s="7"/>
      <c r="Y14" s="38"/>
      <c r="AA14" s="65"/>
      <c r="AB14" s="84"/>
      <c r="AC14" s="85"/>
      <c r="AD14" s="103"/>
      <c r="AE14" s="83"/>
    </row>
    <row r="15" spans="1:31" ht="12.75" customHeight="1">
      <c r="A15" s="5">
        <v>3098</v>
      </c>
      <c r="B15" s="3" t="s">
        <v>24</v>
      </c>
      <c r="C15" s="50"/>
      <c r="D15" s="7">
        <v>164756</v>
      </c>
      <c r="E15" s="7">
        <v>292343</v>
      </c>
      <c r="F15" s="7"/>
      <c r="G15" s="7"/>
      <c r="H15" s="16"/>
      <c r="I15" s="16"/>
      <c r="J15" s="16"/>
      <c r="K15" s="16"/>
      <c r="L15" s="17"/>
      <c r="M15" s="16"/>
      <c r="N15" s="23"/>
      <c r="O15" s="16"/>
      <c r="P15" s="23"/>
      <c r="Q15" s="7"/>
      <c r="R15" s="23"/>
      <c r="S15" s="7"/>
      <c r="T15" s="23"/>
      <c r="U15" s="7"/>
      <c r="V15" s="38"/>
      <c r="W15" s="7"/>
      <c r="X15" s="7"/>
      <c r="Y15" s="38"/>
      <c r="AA15" s="65"/>
      <c r="AB15" s="84"/>
      <c r="AC15" s="85"/>
      <c r="AD15" s="105"/>
      <c r="AE15" s="83"/>
    </row>
    <row r="16" spans="1:31" ht="12.75" customHeight="1">
      <c r="A16" s="5">
        <v>3099</v>
      </c>
      <c r="B16" s="3" t="s">
        <v>25</v>
      </c>
      <c r="C16" s="50"/>
      <c r="D16" s="7">
        <v>20000</v>
      </c>
      <c r="E16" s="7"/>
      <c r="F16" s="7"/>
      <c r="G16" s="7"/>
      <c r="H16" s="16"/>
      <c r="I16" s="16"/>
      <c r="J16" s="16"/>
      <c r="K16" s="16"/>
      <c r="L16" s="17"/>
      <c r="M16" s="16"/>
      <c r="N16" s="23"/>
      <c r="O16" s="16"/>
      <c r="P16" s="23"/>
      <c r="Q16" s="7"/>
      <c r="R16" s="23"/>
      <c r="S16" s="7"/>
      <c r="T16" s="23"/>
      <c r="U16" s="7"/>
      <c r="V16" s="38"/>
      <c r="W16" s="7"/>
      <c r="X16" s="7"/>
      <c r="Y16" s="38"/>
      <c r="AA16" s="65"/>
      <c r="AB16" s="84"/>
      <c r="AC16" s="85"/>
      <c r="AD16" s="105"/>
      <c r="AE16" s="83"/>
    </row>
    <row r="17" spans="1:37" ht="12.75" customHeight="1">
      <c r="A17" s="5">
        <v>3500</v>
      </c>
      <c r="B17" s="3" t="s">
        <v>26</v>
      </c>
      <c r="C17" s="50"/>
      <c r="D17" s="7"/>
      <c r="E17" s="7"/>
      <c r="F17" s="7"/>
      <c r="G17" s="7"/>
      <c r="H17" s="16">
        <v>847</v>
      </c>
      <c r="I17" s="16">
        <v>1125</v>
      </c>
      <c r="J17" s="16"/>
      <c r="K17" s="16">
        <v>424</v>
      </c>
      <c r="L17" s="17"/>
      <c r="M17" s="16">
        <v>410</v>
      </c>
      <c r="N17" s="23"/>
      <c r="O17" s="16">
        <v>396</v>
      </c>
      <c r="P17" s="23">
        <v>200</v>
      </c>
      <c r="Q17" s="7"/>
      <c r="R17" s="23"/>
      <c r="S17" s="7">
        <v>2376</v>
      </c>
      <c r="T17" s="23"/>
      <c r="U17" s="7">
        <v>783</v>
      </c>
      <c r="V17" s="38">
        <v>1000</v>
      </c>
      <c r="W17" s="7">
        <v>4161</v>
      </c>
      <c r="X17" s="7">
        <v>2800</v>
      </c>
      <c r="Y17" s="38"/>
      <c r="Z17" s="7">
        <v>3806</v>
      </c>
      <c r="AA17" s="65"/>
      <c r="AB17" s="84">
        <v>738</v>
      </c>
      <c r="AC17" s="85">
        <v>441</v>
      </c>
      <c r="AD17" s="105"/>
      <c r="AE17" s="88"/>
      <c r="AI17" s="43"/>
    </row>
    <row r="18" spans="1:37" ht="12.75" customHeight="1">
      <c r="A18" s="5">
        <v>3890</v>
      </c>
      <c r="B18" s="3" t="s">
        <v>27</v>
      </c>
      <c r="C18" s="50"/>
      <c r="D18" s="7"/>
      <c r="E18" s="7"/>
      <c r="F18" s="7"/>
      <c r="G18" s="7"/>
      <c r="H18" s="16"/>
      <c r="I18" s="16"/>
      <c r="J18" s="16"/>
      <c r="K18" s="16"/>
      <c r="L18" s="17"/>
      <c r="M18" s="16"/>
      <c r="N18" s="23"/>
      <c r="O18" s="16"/>
      <c r="P18" s="23"/>
      <c r="Q18" s="7"/>
      <c r="R18" s="23"/>
      <c r="S18" s="7"/>
      <c r="T18" s="23"/>
      <c r="U18" s="7"/>
      <c r="V18" s="38"/>
      <c r="W18" s="7"/>
      <c r="X18" s="7"/>
      <c r="Y18" s="38"/>
      <c r="Z18" s="7"/>
      <c r="AA18" s="65"/>
      <c r="AB18" s="84">
        <v>9884</v>
      </c>
      <c r="AC18" s="85">
        <v>48887</v>
      </c>
      <c r="AD18" s="105">
        <v>10000</v>
      </c>
      <c r="AE18" s="87">
        <v>65000</v>
      </c>
    </row>
    <row r="19" spans="1:37" ht="12.75" customHeight="1">
      <c r="A19" s="5">
        <v>3989</v>
      </c>
      <c r="B19" s="3" t="s">
        <v>28</v>
      </c>
      <c r="C19" s="50"/>
      <c r="D19" s="7"/>
      <c r="E19" s="7">
        <v>-517968</v>
      </c>
      <c r="F19" s="7"/>
      <c r="G19" s="7"/>
      <c r="H19" s="16"/>
      <c r="I19" s="16"/>
      <c r="J19" s="16"/>
      <c r="K19" s="16"/>
      <c r="L19" s="17"/>
      <c r="M19" s="16"/>
      <c r="N19" s="23"/>
      <c r="O19" s="16"/>
      <c r="P19" s="23"/>
      <c r="Q19" s="7"/>
      <c r="R19" s="23"/>
      <c r="S19" s="7"/>
      <c r="T19" s="23"/>
      <c r="U19" s="7"/>
      <c r="V19" s="38"/>
      <c r="W19" s="7"/>
      <c r="X19" s="7"/>
      <c r="Y19" s="38"/>
      <c r="AA19" s="65"/>
      <c r="AB19" s="81"/>
      <c r="AC19" s="89"/>
      <c r="AD19" s="103"/>
      <c r="AE19" s="83"/>
    </row>
    <row r="20" spans="1:37" ht="12.75" customHeight="1">
      <c r="A20" s="5">
        <v>3990</v>
      </c>
      <c r="B20" s="3" t="s">
        <v>29</v>
      </c>
      <c r="C20" s="50"/>
      <c r="D20" s="7"/>
      <c r="E20" s="7">
        <v>1306500</v>
      </c>
      <c r="F20" s="7"/>
      <c r="G20" s="7"/>
      <c r="H20" s="16"/>
      <c r="I20" s="16"/>
      <c r="J20" s="16"/>
      <c r="K20" s="16"/>
      <c r="L20" s="17"/>
      <c r="M20" s="16"/>
      <c r="N20" s="23"/>
      <c r="O20" s="16"/>
      <c r="P20" s="23"/>
      <c r="Q20" s="7"/>
      <c r="R20" s="23"/>
      <c r="S20" s="7"/>
      <c r="T20" s="23"/>
      <c r="U20" s="7"/>
      <c r="V20" s="38"/>
      <c r="W20" s="7"/>
      <c r="X20" s="7"/>
      <c r="Y20" s="38"/>
      <c r="AA20" s="65"/>
      <c r="AB20" s="81"/>
      <c r="AC20" s="89"/>
      <c r="AD20" s="103"/>
      <c r="AE20" s="83"/>
    </row>
    <row r="21" spans="1:37" ht="12.75" customHeight="1">
      <c r="A21" s="5">
        <v>3991</v>
      </c>
      <c r="B21" s="3" t="s">
        <v>30</v>
      </c>
      <c r="C21" s="50"/>
      <c r="D21" s="7"/>
      <c r="E21" s="7">
        <v>50155</v>
      </c>
      <c r="F21" s="7"/>
      <c r="G21" s="7"/>
      <c r="H21" s="16">
        <v>32717</v>
      </c>
      <c r="I21" s="16">
        <v>5653</v>
      </c>
      <c r="J21" s="16"/>
      <c r="K21" s="16"/>
      <c r="L21" s="17"/>
      <c r="M21" s="16"/>
      <c r="N21" s="23"/>
      <c r="O21" s="16"/>
      <c r="P21" s="23"/>
      <c r="Q21" s="7"/>
      <c r="R21" s="23"/>
      <c r="S21" s="7"/>
      <c r="T21" s="23"/>
      <c r="U21" s="7"/>
      <c r="V21" s="38"/>
      <c r="W21" s="7"/>
      <c r="X21" s="7"/>
      <c r="Y21" s="38"/>
      <c r="AA21" s="65"/>
      <c r="AB21" s="90"/>
      <c r="AC21" s="91"/>
      <c r="AD21" s="103"/>
      <c r="AE21" s="83"/>
    </row>
    <row r="22" spans="1:37" ht="15" customHeight="1">
      <c r="A22" s="5"/>
      <c r="B22" s="10" t="s">
        <v>31</v>
      </c>
      <c r="C22" s="51">
        <f>SUM(C7:C16)</f>
        <v>1002758</v>
      </c>
      <c r="D22" s="52">
        <f>SUM(D7:D16)</f>
        <v>1080803</v>
      </c>
      <c r="E22" s="52">
        <f t="shared" ref="E22:K22" si="0">SUM(E7:E21)</f>
        <v>1989661</v>
      </c>
      <c r="F22" s="52">
        <f t="shared" si="0"/>
        <v>946380</v>
      </c>
      <c r="G22" s="52">
        <f t="shared" si="0"/>
        <v>809788</v>
      </c>
      <c r="H22" s="18">
        <f t="shared" si="0"/>
        <v>890857</v>
      </c>
      <c r="I22" s="18">
        <f t="shared" si="0"/>
        <v>1079021</v>
      </c>
      <c r="J22" s="18">
        <f t="shared" si="0"/>
        <v>1076000</v>
      </c>
      <c r="K22" s="18">
        <f t="shared" si="0"/>
        <v>1140489</v>
      </c>
      <c r="L22" s="36">
        <f>SUM(L6:L21)</f>
        <v>1216000</v>
      </c>
      <c r="M22" s="18">
        <f>SUM(M6:M21)</f>
        <v>1097878</v>
      </c>
      <c r="N22" s="24">
        <f>SUM(N6:N21)</f>
        <v>1084368</v>
      </c>
      <c r="O22" s="18">
        <f>SUM(O6:O21)</f>
        <v>1111492</v>
      </c>
      <c r="P22" s="36">
        <v>1083200</v>
      </c>
      <c r="Q22" s="26">
        <f>SUM(Q7:Q21)</f>
        <v>1071600</v>
      </c>
      <c r="R22" s="36">
        <f>SUM(R5:R21)</f>
        <v>1081000</v>
      </c>
      <c r="S22" s="26">
        <f>SUM(S6:S21)</f>
        <v>1082244</v>
      </c>
      <c r="T22" s="36">
        <f>SUM(T5:T21)</f>
        <v>1060200</v>
      </c>
      <c r="U22" s="26">
        <f t="shared" ref="U22:AB22" si="1">SUM(U6:U21)</f>
        <v>1198151</v>
      </c>
      <c r="V22" s="36">
        <f t="shared" si="1"/>
        <v>1057200</v>
      </c>
      <c r="W22" s="18">
        <f t="shared" si="1"/>
        <v>1888945</v>
      </c>
      <c r="X22" s="18">
        <f t="shared" si="1"/>
        <v>1080854</v>
      </c>
      <c r="Y22" s="36">
        <f t="shared" si="1"/>
        <v>0</v>
      </c>
      <c r="Z22" s="18">
        <f t="shared" si="1"/>
        <v>1156206</v>
      </c>
      <c r="AA22" s="68">
        <f t="shared" si="1"/>
        <v>1151600</v>
      </c>
      <c r="AB22" s="92">
        <f t="shared" si="1"/>
        <v>1233702</v>
      </c>
      <c r="AC22" s="98">
        <f>SUM(AC6:AC21)</f>
        <v>1470788</v>
      </c>
      <c r="AD22" s="106">
        <f>SUM(AD6:AD21)</f>
        <v>1421900</v>
      </c>
      <c r="AE22" s="96">
        <f>SUM(AE6:AE21)</f>
        <v>1481000</v>
      </c>
      <c r="AK22" s="1"/>
    </row>
    <row r="23" spans="1:37" ht="12.75" customHeight="1">
      <c r="A23" s="5"/>
      <c r="B23" s="3"/>
      <c r="C23" s="50"/>
      <c r="D23" s="7"/>
      <c r="E23" s="7"/>
      <c r="F23" s="7"/>
      <c r="G23" s="7"/>
      <c r="H23" s="16"/>
      <c r="I23" s="16"/>
      <c r="J23" s="16"/>
      <c r="K23" s="19"/>
      <c r="L23" s="17"/>
      <c r="M23" s="16"/>
      <c r="N23" s="23"/>
      <c r="O23" s="16"/>
      <c r="P23" s="23"/>
      <c r="Q23" s="7"/>
      <c r="R23" s="23"/>
      <c r="S23" s="7"/>
      <c r="T23" s="23"/>
      <c r="U23" s="7"/>
      <c r="V23" s="23"/>
      <c r="W23" s="7"/>
      <c r="X23" s="7"/>
      <c r="Y23" s="23"/>
      <c r="Z23" s="7"/>
      <c r="AA23" s="66"/>
      <c r="AB23" s="84"/>
      <c r="AC23" s="85"/>
      <c r="AD23" s="104"/>
      <c r="AE23" s="93"/>
    </row>
    <row r="24" spans="1:37" ht="15" customHeight="1">
      <c r="A24" s="5"/>
      <c r="B24" s="6" t="s">
        <v>32</v>
      </c>
      <c r="C24" s="50"/>
      <c r="D24" s="7"/>
      <c r="E24" s="7"/>
      <c r="F24" s="7"/>
      <c r="G24" s="7"/>
      <c r="H24" s="16"/>
      <c r="I24" s="16"/>
      <c r="J24" s="16"/>
      <c r="K24" s="19"/>
      <c r="L24" s="17"/>
      <c r="M24" s="16"/>
      <c r="N24" s="23"/>
      <c r="O24" s="16"/>
      <c r="P24" s="23"/>
      <c r="Q24" s="7"/>
      <c r="R24" s="23"/>
      <c r="S24" s="7"/>
      <c r="T24" s="23"/>
      <c r="U24" s="7"/>
      <c r="V24" s="23"/>
      <c r="W24" s="7"/>
      <c r="X24" s="7"/>
      <c r="Y24" s="23"/>
      <c r="Z24" s="7"/>
      <c r="AA24" s="66"/>
      <c r="AB24" s="84"/>
      <c r="AC24" s="85"/>
      <c r="AD24" s="104"/>
      <c r="AE24" s="93"/>
    </row>
    <row r="25" spans="1:37" ht="12.75" customHeight="1">
      <c r="A25" s="5">
        <v>4012</v>
      </c>
      <c r="B25" s="3" t="s">
        <v>33</v>
      </c>
      <c r="C25" s="50">
        <v>-144000</v>
      </c>
      <c r="D25" s="7">
        <v>-144000</v>
      </c>
      <c r="E25" s="7">
        <v>-144000</v>
      </c>
      <c r="F25" s="7">
        <v>-164570</v>
      </c>
      <c r="G25" s="7">
        <v>-159992</v>
      </c>
      <c r="H25" s="16">
        <v>-159992</v>
      </c>
      <c r="I25" s="16">
        <v>-159992</v>
      </c>
      <c r="J25" s="16">
        <v>-159992</v>
      </c>
      <c r="K25" s="16">
        <v>-171210</v>
      </c>
      <c r="L25" s="35">
        <v>-171210</v>
      </c>
      <c r="M25" s="16">
        <v>-189980</v>
      </c>
      <c r="N25" s="23">
        <v>-210808</v>
      </c>
      <c r="O25" s="16">
        <v>-192082</v>
      </c>
      <c r="P25" s="35">
        <v>-193000</v>
      </c>
      <c r="Q25" s="16">
        <v>-191672</v>
      </c>
      <c r="R25" s="35">
        <v>-193000</v>
      </c>
      <c r="S25" s="16">
        <v>-191672</v>
      </c>
      <c r="T25" s="35">
        <v>-192000</v>
      </c>
      <c r="U25" s="16">
        <v>-191672</v>
      </c>
      <c r="V25" s="35">
        <v>-192000</v>
      </c>
      <c r="W25" s="7">
        <v>-193572</v>
      </c>
      <c r="X25" s="7">
        <v>-196580</v>
      </c>
      <c r="Y25" s="35"/>
      <c r="Z25" s="16">
        <v>-198510</v>
      </c>
      <c r="AA25" s="42">
        <v>-200000</v>
      </c>
      <c r="AB25" s="84">
        <v>-249240</v>
      </c>
      <c r="AC25" s="85">
        <v>-264768</v>
      </c>
      <c r="AD25" s="104">
        <v>-250000</v>
      </c>
      <c r="AE25" s="93">
        <v>-275000</v>
      </c>
    </row>
    <row r="26" spans="1:37" ht="12.75" customHeight="1">
      <c r="A26" s="5">
        <v>4120</v>
      </c>
      <c r="B26" s="3" t="s">
        <v>34</v>
      </c>
      <c r="C26" s="50">
        <v>-29263</v>
      </c>
      <c r="D26" s="7">
        <v>-35000</v>
      </c>
      <c r="E26" s="7">
        <v>-35000</v>
      </c>
      <c r="F26" s="7">
        <v>-25000</v>
      </c>
      <c r="G26" s="7">
        <v>100000</v>
      </c>
      <c r="H26" s="16">
        <v>-38270</v>
      </c>
      <c r="I26" s="16">
        <v>-592</v>
      </c>
      <c r="J26" s="16">
        <v>-5000</v>
      </c>
      <c r="K26" s="16">
        <v>-709</v>
      </c>
      <c r="L26" s="17">
        <v>0</v>
      </c>
      <c r="M26" s="16">
        <v>-770</v>
      </c>
      <c r="N26" s="23">
        <v>-1000</v>
      </c>
      <c r="O26" s="16">
        <v>-289</v>
      </c>
      <c r="P26" s="35">
        <v>-500</v>
      </c>
      <c r="Q26" s="16">
        <v>-507</v>
      </c>
      <c r="R26" s="35">
        <v>-500</v>
      </c>
      <c r="S26" s="16">
        <v>-309</v>
      </c>
      <c r="T26" s="35">
        <v>-500</v>
      </c>
      <c r="U26" s="16">
        <v>-444</v>
      </c>
      <c r="V26" s="35">
        <v>-500</v>
      </c>
      <c r="W26" s="7">
        <v>194</v>
      </c>
      <c r="X26" s="7">
        <v>-36</v>
      </c>
      <c r="Y26" s="35"/>
      <c r="Z26" s="16"/>
      <c r="AA26" s="42"/>
      <c r="AB26" s="84"/>
      <c r="AC26" s="85"/>
      <c r="AD26" s="104"/>
      <c r="AE26" s="83"/>
    </row>
    <row r="27" spans="1:37" ht="12.75" customHeight="1">
      <c r="A27" s="5">
        <v>4130</v>
      </c>
      <c r="B27" s="3" t="s">
        <v>35</v>
      </c>
      <c r="C27" s="50">
        <v>6636</v>
      </c>
      <c r="D27" s="7">
        <v>-86739</v>
      </c>
      <c r="E27" s="7">
        <v>-56546</v>
      </c>
      <c r="F27" s="7">
        <v>-51636</v>
      </c>
      <c r="G27" s="7">
        <v>-97592</v>
      </c>
      <c r="H27" s="16">
        <v>-64441</v>
      </c>
      <c r="I27" s="16">
        <v>-75907</v>
      </c>
      <c r="J27" s="16">
        <v>-77000</v>
      </c>
      <c r="K27" s="16">
        <v>-78157</v>
      </c>
      <c r="L27" s="35">
        <v>-80000</v>
      </c>
      <c r="M27" s="16">
        <v>-78074</v>
      </c>
      <c r="N27" s="23">
        <v>-80000</v>
      </c>
      <c r="O27" s="16">
        <v>-83261</v>
      </c>
      <c r="P27" s="35">
        <v>-85000</v>
      </c>
      <c r="Q27" s="16">
        <v>-64268</v>
      </c>
      <c r="R27" s="35">
        <v>-80000</v>
      </c>
      <c r="S27" s="16">
        <v>-60283</v>
      </c>
      <c r="T27" s="35">
        <v>-70000</v>
      </c>
      <c r="U27" s="16">
        <v>-68330</v>
      </c>
      <c r="V27" s="35">
        <v>-70000</v>
      </c>
      <c r="W27" s="7">
        <v>-67380</v>
      </c>
      <c r="X27" s="7">
        <v>-62072</v>
      </c>
      <c r="Y27" s="35"/>
      <c r="Z27" s="16">
        <v>-57674</v>
      </c>
      <c r="AA27" s="42">
        <v>-60000</v>
      </c>
      <c r="AB27" s="84">
        <v>-66943</v>
      </c>
      <c r="AC27" s="85">
        <v>-147681</v>
      </c>
      <c r="AD27" s="104">
        <v>-70000</v>
      </c>
      <c r="AE27" s="93">
        <v>-175000</v>
      </c>
    </row>
    <row r="28" spans="1:37" ht="12.75" customHeight="1">
      <c r="A28" s="5">
        <v>4140</v>
      </c>
      <c r="B28" s="3" t="s">
        <v>36</v>
      </c>
      <c r="C28" s="50"/>
      <c r="D28" s="7">
        <v>-19533</v>
      </c>
      <c r="E28" s="7">
        <v>-5028</v>
      </c>
      <c r="F28" s="7">
        <v>-13767</v>
      </c>
      <c r="G28" s="7">
        <v>-2664</v>
      </c>
      <c r="H28" s="16">
        <v>-909</v>
      </c>
      <c r="I28" s="16">
        <v>-38660.76</v>
      </c>
      <c r="J28" s="16">
        <v>-3000</v>
      </c>
      <c r="K28" s="16">
        <v>-17485</v>
      </c>
      <c r="L28" s="17">
        <v>-3000</v>
      </c>
      <c r="M28" s="16">
        <v>0</v>
      </c>
      <c r="N28" s="23">
        <v>-3000</v>
      </c>
      <c r="O28" s="16">
        <v>-12</v>
      </c>
      <c r="P28" s="35">
        <v>0</v>
      </c>
      <c r="Q28" s="16">
        <v>10</v>
      </c>
      <c r="R28" s="35"/>
      <c r="S28" s="16">
        <v>4.3600000000000003</v>
      </c>
      <c r="T28" s="35"/>
      <c r="U28" s="16">
        <v>12.86</v>
      </c>
      <c r="V28" s="38"/>
      <c r="W28" s="7">
        <v>-18</v>
      </c>
      <c r="X28" s="7">
        <v>-20</v>
      </c>
      <c r="Y28" s="38"/>
      <c r="Z28" s="16">
        <v>1</v>
      </c>
      <c r="AA28" s="65"/>
      <c r="AB28" s="94">
        <v>4</v>
      </c>
      <c r="AC28" s="85">
        <v>-223186.75</v>
      </c>
      <c r="AD28" s="104">
        <v>-250000</v>
      </c>
      <c r="AE28" s="86">
        <v>-250000</v>
      </c>
    </row>
    <row r="29" spans="1:37" ht="12.75" customHeight="1">
      <c r="A29" s="5">
        <v>4160</v>
      </c>
      <c r="B29" s="3" t="s">
        <v>37</v>
      </c>
      <c r="C29" s="50">
        <v>-50248</v>
      </c>
      <c r="D29" s="7">
        <v>-60433</v>
      </c>
      <c r="E29" s="7">
        <v>-63628</v>
      </c>
      <c r="F29" s="7">
        <v>-67178</v>
      </c>
      <c r="G29" s="7">
        <v>-64709</v>
      </c>
      <c r="H29" s="16">
        <v>-60799</v>
      </c>
      <c r="I29" s="16">
        <v>-74080</v>
      </c>
      <c r="J29" s="16">
        <v>-80000</v>
      </c>
      <c r="K29" s="16">
        <v>-73743</v>
      </c>
      <c r="L29" s="35">
        <v>-75000</v>
      </c>
      <c r="M29" s="16">
        <v>-74054</v>
      </c>
      <c r="N29" s="23">
        <v>-75000</v>
      </c>
      <c r="O29" s="16">
        <v>-82144</v>
      </c>
      <c r="P29" s="35">
        <v>-75000</v>
      </c>
      <c r="Q29" s="16">
        <v>-63517</v>
      </c>
      <c r="R29" s="35">
        <v>-70000</v>
      </c>
      <c r="S29" s="16">
        <v>-60064.36</v>
      </c>
      <c r="T29" s="35">
        <v>-70000</v>
      </c>
      <c r="U29" s="16">
        <v>-59945.86</v>
      </c>
      <c r="V29" s="35">
        <v>-65000</v>
      </c>
      <c r="W29" s="7">
        <v>-59946</v>
      </c>
      <c r="X29" s="7">
        <v>-58079</v>
      </c>
      <c r="Y29" s="35"/>
      <c r="Z29" s="16">
        <v>-58074</v>
      </c>
      <c r="AA29" s="42">
        <v>-60000</v>
      </c>
      <c r="AB29" s="84">
        <v>-17398.5</v>
      </c>
      <c r="AC29" s="85">
        <v>-46322.5</v>
      </c>
      <c r="AD29" s="104">
        <v>-30000</v>
      </c>
      <c r="AE29" s="93">
        <v>-45000</v>
      </c>
    </row>
    <row r="30" spans="1:37" ht="12.75" customHeight="1">
      <c r="A30" s="5">
        <v>4165</v>
      </c>
      <c r="B30" s="3" t="s">
        <v>38</v>
      </c>
      <c r="C30" s="50"/>
      <c r="D30" s="7">
        <v>-53282</v>
      </c>
      <c r="E30" s="7">
        <v>-24062</v>
      </c>
      <c r="F30" s="7"/>
      <c r="G30" s="7">
        <v>-24750</v>
      </c>
      <c r="H30" s="16">
        <v>-17875</v>
      </c>
      <c r="I30" s="16">
        <v>-80512</v>
      </c>
      <c r="J30" s="16">
        <v>-80000</v>
      </c>
      <c r="K30" s="16">
        <v>-1</v>
      </c>
      <c r="L30" s="35">
        <v>-80000</v>
      </c>
      <c r="M30" s="16">
        <v>-58870</v>
      </c>
      <c r="N30" s="23">
        <v>-80000</v>
      </c>
      <c r="O30" s="16">
        <v>-16382</v>
      </c>
      <c r="P30" s="35">
        <v>-50000</v>
      </c>
      <c r="Q30" s="16">
        <v>-19200</v>
      </c>
      <c r="R30" s="35">
        <v>-40000</v>
      </c>
      <c r="S30" s="16">
        <v>-30575</v>
      </c>
      <c r="T30" s="35">
        <v>-40000</v>
      </c>
      <c r="U30" s="16">
        <v>-22950</v>
      </c>
      <c r="V30" s="35">
        <v>-40000</v>
      </c>
      <c r="W30" s="7">
        <v>-46650</v>
      </c>
      <c r="X30" s="7">
        <v>-38850</v>
      </c>
      <c r="Y30" s="35"/>
      <c r="Z30" s="16">
        <v>-40050</v>
      </c>
      <c r="AA30" s="42">
        <v>-50000</v>
      </c>
      <c r="AB30" s="84">
        <v>-16050</v>
      </c>
      <c r="AC30" s="85">
        <v>-50275</v>
      </c>
      <c r="AD30" s="104">
        <v>-40000</v>
      </c>
      <c r="AE30" s="93">
        <v>-50000</v>
      </c>
    </row>
    <row r="31" spans="1:37" ht="12.75" customHeight="1">
      <c r="A31" s="5">
        <v>4166</v>
      </c>
      <c r="B31" s="3" t="s">
        <v>39</v>
      </c>
      <c r="C31" s="50"/>
      <c r="D31" s="7">
        <v>-44781</v>
      </c>
      <c r="E31" s="7">
        <v>-13563</v>
      </c>
      <c r="F31" s="7"/>
      <c r="G31" s="7">
        <v>-25375</v>
      </c>
      <c r="H31" s="16">
        <v>-14438</v>
      </c>
      <c r="I31" s="16"/>
      <c r="J31" s="16"/>
      <c r="K31" s="16"/>
      <c r="L31" s="17"/>
      <c r="M31" s="16">
        <v>-9150</v>
      </c>
      <c r="N31" s="23">
        <v>-10000</v>
      </c>
      <c r="O31" s="16">
        <v>-10828</v>
      </c>
      <c r="P31" s="35">
        <v>-10000</v>
      </c>
      <c r="Q31" s="16"/>
      <c r="R31" s="35">
        <v>-10000</v>
      </c>
      <c r="S31" s="16"/>
      <c r="T31" s="35">
        <v>-10000</v>
      </c>
      <c r="U31" s="16">
        <v>-6746</v>
      </c>
      <c r="V31" s="35">
        <v>-10000</v>
      </c>
      <c r="W31" s="7">
        <v>-6463</v>
      </c>
      <c r="X31" s="7"/>
      <c r="Y31" s="35"/>
      <c r="Z31" s="16">
        <v>-9606</v>
      </c>
      <c r="AA31" s="42">
        <v>-112000</v>
      </c>
      <c r="AB31" s="84">
        <v>-10975</v>
      </c>
      <c r="AC31" s="85">
        <v>-169581</v>
      </c>
      <c r="AD31" s="104">
        <v>-124000</v>
      </c>
      <c r="AE31" s="93">
        <v>-150000</v>
      </c>
    </row>
    <row r="32" spans="1:37" ht="12.75" customHeight="1">
      <c r="A32" s="5">
        <v>4170</v>
      </c>
      <c r="B32" s="3" t="s">
        <v>40</v>
      </c>
      <c r="C32" s="50">
        <v>-2428</v>
      </c>
      <c r="D32" s="7">
        <v>-6984</v>
      </c>
      <c r="E32" s="7">
        <v>-27005</v>
      </c>
      <c r="F32" s="7">
        <v>-110278</v>
      </c>
      <c r="G32" s="7">
        <v>-9712</v>
      </c>
      <c r="H32" s="16">
        <v>-74592</v>
      </c>
      <c r="I32" s="16">
        <v>-7900</v>
      </c>
      <c r="J32" s="16">
        <v>-80000</v>
      </c>
      <c r="K32" s="16">
        <v>-20949.62</v>
      </c>
      <c r="L32" s="35">
        <v>-25000</v>
      </c>
      <c r="M32" s="16">
        <v>-26294</v>
      </c>
      <c r="N32" s="23">
        <v>-25000</v>
      </c>
      <c r="O32" s="16">
        <v>-26230</v>
      </c>
      <c r="P32" s="35">
        <v>-25000</v>
      </c>
      <c r="Q32" s="16" t="s">
        <v>41</v>
      </c>
      <c r="R32" s="35">
        <v>-25000</v>
      </c>
      <c r="S32" s="16"/>
      <c r="T32" s="35">
        <v>-25000</v>
      </c>
      <c r="U32" s="16"/>
      <c r="V32" s="35">
        <v>-10000</v>
      </c>
      <c r="W32" s="7">
        <v>-15000</v>
      </c>
      <c r="X32" s="7">
        <v>-15516</v>
      </c>
      <c r="Y32" s="35"/>
      <c r="Z32" s="16">
        <v>-1844</v>
      </c>
      <c r="AA32" s="42">
        <v>-50000</v>
      </c>
      <c r="AB32" s="84"/>
      <c r="AC32" s="85"/>
      <c r="AD32" s="104"/>
      <c r="AE32" s="86"/>
      <c r="AI32" s="1"/>
    </row>
    <row r="33" spans="1:31" ht="12.75" customHeight="1">
      <c r="A33" s="5">
        <v>4175</v>
      </c>
      <c r="B33" s="3" t="s">
        <v>42</v>
      </c>
      <c r="C33" s="50"/>
      <c r="D33" s="7"/>
      <c r="E33" s="7">
        <v>-54094</v>
      </c>
      <c r="F33" s="7">
        <v>-82812</v>
      </c>
      <c r="G33" s="7">
        <v>-90405</v>
      </c>
      <c r="H33" s="16">
        <v>-82097</v>
      </c>
      <c r="I33" s="16">
        <v>-99833</v>
      </c>
      <c r="J33" s="16">
        <v>-165000</v>
      </c>
      <c r="K33" s="16">
        <v>-283824</v>
      </c>
      <c r="L33" s="35">
        <f>-310000</f>
        <v>-310000</v>
      </c>
      <c r="M33" s="16">
        <v>-244361</v>
      </c>
      <c r="N33" s="23">
        <v>-280000</v>
      </c>
      <c r="O33" s="16">
        <v>-97173</v>
      </c>
      <c r="P33" s="35">
        <v>-150000</v>
      </c>
      <c r="Q33" s="16">
        <v>-207686</v>
      </c>
      <c r="R33" s="35">
        <v>-200000</v>
      </c>
      <c r="S33" s="16">
        <v>-149347</v>
      </c>
      <c r="T33" s="35">
        <v>-200000</v>
      </c>
      <c r="U33" s="16">
        <v>-224800.39</v>
      </c>
      <c r="V33" s="35">
        <v>-300000</v>
      </c>
      <c r="W33" s="7">
        <v>-131848</v>
      </c>
      <c r="X33" s="7">
        <v>-483874.65</v>
      </c>
      <c r="Y33" s="35"/>
      <c r="Z33" s="16">
        <v>-210925.69</v>
      </c>
      <c r="AA33" s="42">
        <v>-270000</v>
      </c>
      <c r="AB33" s="84">
        <v>-409269</v>
      </c>
      <c r="AC33" s="85">
        <v>-117235</v>
      </c>
      <c r="AD33" s="104">
        <v>-141000</v>
      </c>
      <c r="AE33" s="93">
        <v>-141000</v>
      </c>
    </row>
    <row r="34" spans="1:31" ht="12.75" customHeight="1">
      <c r="A34" s="5">
        <v>4176</v>
      </c>
      <c r="B34" s="3" t="s">
        <v>43</v>
      </c>
      <c r="C34" s="50"/>
      <c r="D34" s="7"/>
      <c r="E34" s="7">
        <v>-6463</v>
      </c>
      <c r="F34" s="7">
        <v>-3004</v>
      </c>
      <c r="G34" s="7">
        <v>0</v>
      </c>
      <c r="H34" s="16">
        <v>-2313</v>
      </c>
      <c r="I34" s="16"/>
      <c r="J34" s="16">
        <v>0</v>
      </c>
      <c r="K34" s="16"/>
      <c r="L34" s="17"/>
      <c r="M34" s="16"/>
      <c r="N34" s="23"/>
      <c r="O34" s="16">
        <v>-1291</v>
      </c>
      <c r="P34" s="35">
        <v>-15000</v>
      </c>
      <c r="Q34" s="16"/>
      <c r="R34" s="35"/>
      <c r="S34" s="16"/>
      <c r="T34" s="35"/>
      <c r="U34" s="16"/>
      <c r="V34" s="38"/>
      <c r="W34" s="7"/>
      <c r="X34" s="7"/>
      <c r="Y34" s="38"/>
      <c r="AA34" s="65"/>
      <c r="AB34" s="90"/>
      <c r="AC34" s="85">
        <v>-4125</v>
      </c>
      <c r="AD34" s="103"/>
      <c r="AE34" s="83"/>
    </row>
    <row r="35" spans="1:31" ht="12.75" customHeight="1">
      <c r="A35" s="5">
        <v>4177</v>
      </c>
      <c r="B35" s="3" t="s">
        <v>44</v>
      </c>
      <c r="C35" s="50"/>
      <c r="D35" s="7">
        <v>-28101.25</v>
      </c>
      <c r="E35" s="7">
        <v>0</v>
      </c>
      <c r="F35" s="7"/>
      <c r="G35" s="7">
        <v>-13750</v>
      </c>
      <c r="H35" s="16">
        <v>-27750</v>
      </c>
      <c r="I35" s="16"/>
      <c r="J35" s="16">
        <v>-15000</v>
      </c>
      <c r="K35" s="16">
        <v>-29900</v>
      </c>
      <c r="L35" s="35">
        <v>-15000</v>
      </c>
      <c r="M35" s="16">
        <v>-15750</v>
      </c>
      <c r="N35" s="23">
        <v>-15000</v>
      </c>
      <c r="O35" s="16">
        <v>-16375</v>
      </c>
      <c r="P35" s="35">
        <v>-16000</v>
      </c>
      <c r="Q35" s="16">
        <v>-32000</v>
      </c>
      <c r="R35" s="35">
        <v>-16000</v>
      </c>
      <c r="S35" s="16">
        <v>-16375</v>
      </c>
      <c r="T35" s="35">
        <v>-16000</v>
      </c>
      <c r="U35" s="16">
        <v>-32000</v>
      </c>
      <c r="V35" s="35">
        <v>-16000</v>
      </c>
      <c r="W35" s="7"/>
      <c r="X35" s="7">
        <v>-16000</v>
      </c>
      <c r="Y35" s="35"/>
      <c r="Z35" s="16">
        <v>-8000</v>
      </c>
      <c r="AA35" s="42">
        <v>-15000</v>
      </c>
      <c r="AB35" s="84">
        <v>-32000</v>
      </c>
      <c r="AC35" s="85"/>
      <c r="AD35" s="104">
        <v>-15000</v>
      </c>
      <c r="AE35" s="87">
        <v>-10000</v>
      </c>
    </row>
    <row r="36" spans="1:31" ht="12.75" customHeight="1">
      <c r="A36" s="5">
        <v>4192</v>
      </c>
      <c r="B36" s="3" t="s">
        <v>45</v>
      </c>
      <c r="C36" s="50">
        <v>-6804</v>
      </c>
      <c r="D36" s="7">
        <v>-7007</v>
      </c>
      <c r="E36" s="7">
        <v>-7415</v>
      </c>
      <c r="F36" s="7">
        <v>-6280</v>
      </c>
      <c r="G36" s="7">
        <v>-8067</v>
      </c>
      <c r="H36" s="16">
        <v>-7731</v>
      </c>
      <c r="I36" s="16">
        <v>-8927</v>
      </c>
      <c r="J36" s="16">
        <v>-9000</v>
      </c>
      <c r="K36" s="16">
        <v>-9987</v>
      </c>
      <c r="L36" s="35">
        <v>-10000</v>
      </c>
      <c r="M36" s="16">
        <v>-9515</v>
      </c>
      <c r="N36" s="23">
        <v>-10000</v>
      </c>
      <c r="O36" s="16">
        <v>-9704</v>
      </c>
      <c r="P36" s="35">
        <v>-9802</v>
      </c>
      <c r="Q36" s="16">
        <v>-9802</v>
      </c>
      <c r="R36" s="35">
        <v>-10000</v>
      </c>
      <c r="S36" s="16">
        <v>-8999.8700000000008</v>
      </c>
      <c r="T36" s="35">
        <v>-10000</v>
      </c>
      <c r="U36" s="16">
        <v>-10001.26</v>
      </c>
      <c r="V36" s="35">
        <v>-10200</v>
      </c>
      <c r="W36" s="7">
        <v>-10018</v>
      </c>
      <c r="X36" s="7">
        <v>-10145.49</v>
      </c>
      <c r="Y36" s="35"/>
      <c r="Z36" s="16">
        <v>-10342.129999999999</v>
      </c>
      <c r="AA36" s="42">
        <v>-10000</v>
      </c>
      <c r="AB36" s="84">
        <v>-10503.87</v>
      </c>
      <c r="AC36" s="85">
        <v>-10572.88</v>
      </c>
      <c r="AD36" s="104">
        <v>-12000</v>
      </c>
      <c r="AE36" s="93">
        <v>-12500</v>
      </c>
    </row>
    <row r="37" spans="1:31" ht="12.75" customHeight="1">
      <c r="A37" s="5">
        <v>4193</v>
      </c>
      <c r="B37" s="3" t="s">
        <v>46</v>
      </c>
      <c r="C37" s="50"/>
      <c r="D37" s="7"/>
      <c r="E37" s="7">
        <v>-9875</v>
      </c>
      <c r="F37" s="7">
        <v>-5000</v>
      </c>
      <c r="G37" s="7">
        <v>-150</v>
      </c>
      <c r="H37" s="16">
        <v>-5000</v>
      </c>
      <c r="I37" s="16"/>
      <c r="J37" s="16"/>
      <c r="K37" s="16"/>
      <c r="L37" s="17">
        <v>0</v>
      </c>
      <c r="M37" s="16"/>
      <c r="N37" s="23"/>
      <c r="O37" s="16"/>
      <c r="P37" s="35">
        <v>0</v>
      </c>
      <c r="Q37" s="16"/>
      <c r="R37" s="35">
        <v>-1600</v>
      </c>
      <c r="S37" s="16"/>
      <c r="T37" s="35">
        <v>-12000</v>
      </c>
      <c r="U37" s="16">
        <v>-12138.25</v>
      </c>
      <c r="V37" s="35">
        <v>-6000</v>
      </c>
      <c r="W37" s="7">
        <v>-2985</v>
      </c>
      <c r="X37" s="7">
        <v>-4020</v>
      </c>
      <c r="Y37" s="35"/>
      <c r="Z37" s="16">
        <v>-4395</v>
      </c>
      <c r="AA37" s="42">
        <v>-4000</v>
      </c>
      <c r="AB37" s="84"/>
      <c r="AC37" s="85"/>
      <c r="AD37" s="104">
        <v>0</v>
      </c>
      <c r="AE37" s="83"/>
    </row>
    <row r="38" spans="1:31" ht="12.75" customHeight="1">
      <c r="A38" s="5">
        <v>4194</v>
      </c>
      <c r="B38" s="3" t="s">
        <v>47</v>
      </c>
      <c r="C38" s="50">
        <v>-131600</v>
      </c>
      <c r="D38" s="7">
        <v>-141600</v>
      </c>
      <c r="E38" s="7">
        <v>-198700</v>
      </c>
      <c r="F38" s="7">
        <v>-208625</v>
      </c>
      <c r="G38" s="7">
        <v>-322532</v>
      </c>
      <c r="H38" s="16">
        <v>-215843</v>
      </c>
      <c r="I38" s="16">
        <v>-238109.5</v>
      </c>
      <c r="J38" s="16">
        <v>-240000</v>
      </c>
      <c r="K38" s="16">
        <v>-234737</v>
      </c>
      <c r="L38" s="35">
        <v>-240000</v>
      </c>
      <c r="M38" s="16">
        <v>-201733</v>
      </c>
      <c r="N38" s="23">
        <v>-100000</v>
      </c>
      <c r="O38" s="16">
        <v>-90000</v>
      </c>
      <c r="P38" s="35">
        <v>-90000</v>
      </c>
      <c r="Q38" s="16">
        <v>-90040</v>
      </c>
      <c r="R38" s="35">
        <v>-90000</v>
      </c>
      <c r="S38" s="16">
        <v>-102425</v>
      </c>
      <c r="T38" s="35">
        <v>-90000</v>
      </c>
      <c r="U38" s="16">
        <v>-89916</v>
      </c>
      <c r="V38" s="35">
        <v>-90000</v>
      </c>
      <c r="W38" s="7">
        <v>-90000</v>
      </c>
      <c r="X38" s="7">
        <v>-90000</v>
      </c>
      <c r="Y38" s="35"/>
      <c r="Z38" s="16">
        <v>-98643.67</v>
      </c>
      <c r="AA38" s="42">
        <v>-90000</v>
      </c>
      <c r="AB38" s="84">
        <v>-102259.33</v>
      </c>
      <c r="AC38" s="85">
        <v>-106737</v>
      </c>
      <c r="AD38" s="104">
        <v>-105000</v>
      </c>
      <c r="AE38" s="93">
        <v>-110000</v>
      </c>
    </row>
    <row r="39" spans="1:31" ht="12.75" customHeight="1">
      <c r="A39" s="5">
        <v>4196</v>
      </c>
      <c r="B39" s="3" t="s">
        <v>48</v>
      </c>
      <c r="C39" s="50"/>
      <c r="D39" s="7">
        <v>-3587</v>
      </c>
      <c r="E39" s="7">
        <v>-6274</v>
      </c>
      <c r="F39" s="7">
        <v>-7002</v>
      </c>
      <c r="G39" s="7">
        <v>-4796</v>
      </c>
      <c r="H39" s="16">
        <v>-7508</v>
      </c>
      <c r="I39" s="16">
        <v>-4568</v>
      </c>
      <c r="J39" s="16">
        <v>-5000</v>
      </c>
      <c r="K39" s="16">
        <v>-1155</v>
      </c>
      <c r="L39" s="17">
        <v>0</v>
      </c>
      <c r="M39" s="16">
        <v>-3645</v>
      </c>
      <c r="N39" s="23">
        <v>-4000</v>
      </c>
      <c r="O39" s="16"/>
      <c r="P39" s="23">
        <v>-8675</v>
      </c>
      <c r="Q39" s="7"/>
      <c r="R39" s="23"/>
      <c r="S39" s="7"/>
      <c r="T39" s="23"/>
      <c r="U39" s="7"/>
      <c r="V39" s="38"/>
      <c r="W39" s="7"/>
      <c r="X39" s="7"/>
      <c r="Y39" s="38"/>
      <c r="AA39" s="65"/>
      <c r="AB39" s="90"/>
      <c r="AC39" s="91"/>
      <c r="AD39" s="103"/>
      <c r="AE39" s="83"/>
    </row>
    <row r="40" spans="1:31" ht="12.75" customHeight="1">
      <c r="A40" s="5">
        <v>4530</v>
      </c>
      <c r="B40" s="3" t="s">
        <v>49</v>
      </c>
      <c r="C40" s="50"/>
      <c r="D40" s="7">
        <v>-20469</v>
      </c>
      <c r="E40" s="7">
        <v>-23563</v>
      </c>
      <c r="F40" s="7">
        <v>-28126</v>
      </c>
      <c r="G40" s="7">
        <v>-32094</v>
      </c>
      <c r="H40" s="16">
        <v>-37126</v>
      </c>
      <c r="I40" s="16">
        <v>-36156</v>
      </c>
      <c r="J40" s="16">
        <v>-38000</v>
      </c>
      <c r="K40" s="16">
        <v>-37368</v>
      </c>
      <c r="L40" s="35">
        <v>-38000</v>
      </c>
      <c r="M40" s="16">
        <v>-28260</v>
      </c>
      <c r="N40" s="23">
        <v>-38000</v>
      </c>
      <c r="O40" s="16">
        <v>-31492</v>
      </c>
      <c r="P40" s="23">
        <v>-33000</v>
      </c>
      <c r="Q40" s="7">
        <v>-40782</v>
      </c>
      <c r="R40" s="23">
        <v>-40000</v>
      </c>
      <c r="S40" s="7">
        <v>-32813</v>
      </c>
      <c r="T40" s="23">
        <v>-35000</v>
      </c>
      <c r="U40" s="7">
        <v>-30031</v>
      </c>
      <c r="V40" s="35">
        <v>-35000</v>
      </c>
      <c r="W40" s="7">
        <v>-28637</v>
      </c>
      <c r="X40" s="7">
        <v>-40830</v>
      </c>
      <c r="Y40" s="35"/>
      <c r="Z40" s="16">
        <v>-37374</v>
      </c>
      <c r="AA40" s="42">
        <v>-40000</v>
      </c>
      <c r="AB40" s="84">
        <v>-33789</v>
      </c>
      <c r="AC40" s="85">
        <v>-30546</v>
      </c>
      <c r="AD40" s="104">
        <v>-35000</v>
      </c>
      <c r="AE40" s="93">
        <v>-35000</v>
      </c>
    </row>
    <row r="41" spans="1:31" ht="12.75" hidden="1" customHeight="1">
      <c r="A41" s="5">
        <v>4570</v>
      </c>
      <c r="B41" s="3" t="s">
        <v>50</v>
      </c>
      <c r="C41" s="50">
        <v>-38625</v>
      </c>
      <c r="D41" s="7"/>
      <c r="E41" s="7"/>
      <c r="F41" s="7"/>
      <c r="G41" s="7"/>
      <c r="H41" s="16"/>
      <c r="I41" s="16"/>
      <c r="J41" s="16"/>
      <c r="K41" s="16"/>
      <c r="L41" s="17"/>
      <c r="M41" s="16"/>
      <c r="N41" s="23"/>
      <c r="O41" s="16"/>
      <c r="P41" s="23"/>
      <c r="Q41" s="7"/>
      <c r="R41" s="23"/>
      <c r="S41" s="7"/>
      <c r="T41" s="23"/>
      <c r="U41" s="7"/>
      <c r="V41" s="38"/>
      <c r="W41" s="7"/>
      <c r="X41" s="7"/>
      <c r="Y41" s="38"/>
      <c r="AA41" s="65"/>
      <c r="AB41" s="90"/>
      <c r="AC41" s="91"/>
      <c r="AD41" s="103"/>
      <c r="AE41" s="83"/>
    </row>
    <row r="42" spans="1:31" ht="12.75" customHeight="1">
      <c r="A42" s="5">
        <v>4570</v>
      </c>
      <c r="B42" s="3" t="s">
        <v>51</v>
      </c>
      <c r="C42" s="50">
        <v>-1588</v>
      </c>
      <c r="D42" s="7">
        <v>-2836</v>
      </c>
      <c r="E42" s="7">
        <v>-2141</v>
      </c>
      <c r="F42" s="7">
        <v>-2591</v>
      </c>
      <c r="G42" s="7">
        <v>-5637</v>
      </c>
      <c r="H42" s="16">
        <v>-2864</v>
      </c>
      <c r="I42" s="16">
        <v>-2960.5</v>
      </c>
      <c r="J42" s="16">
        <v>-3000</v>
      </c>
      <c r="K42" s="16">
        <v>-2963</v>
      </c>
      <c r="L42" s="17">
        <v>-3000</v>
      </c>
      <c r="M42" s="16">
        <v>-3041</v>
      </c>
      <c r="N42" s="23">
        <v>-3100</v>
      </c>
      <c r="O42" s="16">
        <v>-2801</v>
      </c>
      <c r="P42" s="23">
        <v>-2500</v>
      </c>
      <c r="Q42" s="7">
        <v>-2198</v>
      </c>
      <c r="R42" s="23">
        <v>-2500</v>
      </c>
      <c r="S42" s="7">
        <v>-1060</v>
      </c>
      <c r="T42" s="23">
        <v>-1200</v>
      </c>
      <c r="U42" s="7">
        <v>-1252.5</v>
      </c>
      <c r="V42" s="35">
        <v>-1500</v>
      </c>
      <c r="W42" s="7">
        <v>-1269</v>
      </c>
      <c r="X42" s="7">
        <v>-1882</v>
      </c>
      <c r="Y42" s="35"/>
      <c r="Z42" s="16">
        <v>-1730</v>
      </c>
      <c r="AA42" s="42">
        <v>-2000</v>
      </c>
      <c r="AB42" s="84">
        <v>-1501</v>
      </c>
      <c r="AC42" s="85">
        <v>-1550</v>
      </c>
      <c r="AD42" s="104">
        <v>-1500</v>
      </c>
      <c r="AE42" s="93">
        <v>-1500</v>
      </c>
    </row>
    <row r="43" spans="1:31" ht="12.75" customHeight="1">
      <c r="A43" s="5">
        <v>4990</v>
      </c>
      <c r="B43" s="3" t="s">
        <v>52</v>
      </c>
      <c r="C43" s="50">
        <v>-1165</v>
      </c>
      <c r="D43" s="7">
        <v>-7086</v>
      </c>
      <c r="E43" s="7">
        <v>-7226</v>
      </c>
      <c r="F43" s="7">
        <v>-630</v>
      </c>
      <c r="G43" s="7">
        <v>-14917</v>
      </c>
      <c r="H43" s="16">
        <v>0</v>
      </c>
      <c r="I43" s="16">
        <v>-4076.74</v>
      </c>
      <c r="J43" s="16">
        <v>-2408</v>
      </c>
      <c r="K43" s="16">
        <v>-229</v>
      </c>
      <c r="L43" s="35">
        <v>-1790</v>
      </c>
      <c r="M43" s="16">
        <v>-2660</v>
      </c>
      <c r="N43" s="23">
        <v>-10460</v>
      </c>
      <c r="O43" s="16">
        <v>-1679</v>
      </c>
      <c r="P43" s="23"/>
      <c r="Q43" s="7">
        <v>-4177</v>
      </c>
      <c r="R43" s="23">
        <v>-10000</v>
      </c>
      <c r="S43" s="7">
        <v>-8347</v>
      </c>
      <c r="T43" s="23">
        <v>-10000</v>
      </c>
      <c r="U43" s="7">
        <v>-4690.45</v>
      </c>
      <c r="V43" s="23">
        <v>-10000</v>
      </c>
      <c r="W43" s="7">
        <v>-11836</v>
      </c>
      <c r="X43" s="7">
        <v>-6785.68</v>
      </c>
      <c r="Y43" s="23"/>
      <c r="Z43" s="7">
        <v>-2693</v>
      </c>
      <c r="AA43" s="66"/>
      <c r="AB43" s="84">
        <v>-5648</v>
      </c>
      <c r="AC43" s="85">
        <v>-7668.5</v>
      </c>
      <c r="AD43" s="104">
        <v>-10000</v>
      </c>
      <c r="AE43" s="93">
        <v>-10000</v>
      </c>
    </row>
    <row r="44" spans="1:31" ht="15" customHeight="1">
      <c r="A44" s="5"/>
      <c r="B44" s="10" t="s">
        <v>53</v>
      </c>
      <c r="C44" s="51">
        <f t="shared" ref="C44:AE44" si="2">SUM(C25:C43)</f>
        <v>-399085</v>
      </c>
      <c r="D44" s="52">
        <f t="shared" si="2"/>
        <v>-661438.25</v>
      </c>
      <c r="E44" s="52">
        <f t="shared" si="2"/>
        <v>-684583</v>
      </c>
      <c r="F44" s="52">
        <f t="shared" si="2"/>
        <v>-776499</v>
      </c>
      <c r="G44" s="52">
        <f t="shared" si="2"/>
        <v>-777142</v>
      </c>
      <c r="H44" s="18">
        <f t="shared" si="2"/>
        <v>-819548</v>
      </c>
      <c r="I44" s="18">
        <f t="shared" si="2"/>
        <v>-832274.5</v>
      </c>
      <c r="J44" s="18">
        <f t="shared" si="2"/>
        <v>-962400</v>
      </c>
      <c r="K44" s="18">
        <f t="shared" si="2"/>
        <v>-962417.62</v>
      </c>
      <c r="L44" s="36">
        <f t="shared" si="2"/>
        <v>-1052000</v>
      </c>
      <c r="M44" s="18">
        <f t="shared" si="2"/>
        <v>-946157</v>
      </c>
      <c r="N44" s="24">
        <f t="shared" si="2"/>
        <v>-945368</v>
      </c>
      <c r="O44" s="18">
        <f t="shared" si="2"/>
        <v>-661743</v>
      </c>
      <c r="P44" s="24">
        <f t="shared" si="2"/>
        <v>-763477</v>
      </c>
      <c r="Q44" s="31">
        <f t="shared" si="2"/>
        <v>-725839</v>
      </c>
      <c r="R44" s="24">
        <f t="shared" si="2"/>
        <v>-788600</v>
      </c>
      <c r="S44" s="32">
        <f t="shared" si="2"/>
        <v>-662265.87</v>
      </c>
      <c r="T44" s="24">
        <f t="shared" si="2"/>
        <v>-781700</v>
      </c>
      <c r="U44" s="32">
        <f t="shared" si="2"/>
        <v>-754904.85</v>
      </c>
      <c r="V44" s="24">
        <f t="shared" si="2"/>
        <v>-856200</v>
      </c>
      <c r="W44" s="32">
        <f t="shared" si="2"/>
        <v>-665428</v>
      </c>
      <c r="X44" s="32">
        <f t="shared" si="2"/>
        <v>-1024690.8200000001</v>
      </c>
      <c r="Y44" s="24">
        <f t="shared" si="2"/>
        <v>0</v>
      </c>
      <c r="Z44" s="32">
        <f t="shared" si="2"/>
        <v>-739860.49</v>
      </c>
      <c r="AA44" s="33">
        <f t="shared" si="2"/>
        <v>-963000</v>
      </c>
      <c r="AB44" s="92">
        <f t="shared" si="2"/>
        <v>-955572.7</v>
      </c>
      <c r="AC44" s="95">
        <f t="shared" si="2"/>
        <v>-1180248.6299999999</v>
      </c>
      <c r="AD44" s="106">
        <f t="shared" si="2"/>
        <v>-1083500</v>
      </c>
      <c r="AE44" s="96">
        <f t="shared" si="2"/>
        <v>-1265000</v>
      </c>
    </row>
    <row r="45" spans="1:31" ht="12.75" customHeight="1">
      <c r="A45" s="5"/>
      <c r="B45" s="3"/>
      <c r="C45" s="50"/>
      <c r="D45" s="7"/>
      <c r="E45" s="7"/>
      <c r="F45" s="7"/>
      <c r="G45" s="7"/>
      <c r="H45" s="16"/>
      <c r="I45" s="16"/>
      <c r="J45" s="16"/>
      <c r="K45" s="16"/>
      <c r="L45" s="17"/>
      <c r="M45" s="16"/>
      <c r="N45" s="23"/>
      <c r="O45" s="16"/>
      <c r="P45" s="23"/>
      <c r="Q45" s="7"/>
      <c r="R45" s="23"/>
      <c r="S45" s="7"/>
      <c r="T45" s="23"/>
      <c r="U45" s="7"/>
      <c r="V45" s="23"/>
      <c r="W45" s="7"/>
      <c r="X45" s="7"/>
      <c r="Y45" s="23"/>
      <c r="Z45" s="7"/>
      <c r="AA45" s="66"/>
      <c r="AB45" s="84"/>
      <c r="AC45" s="85"/>
      <c r="AD45" s="104"/>
      <c r="AE45" s="93"/>
    </row>
    <row r="46" spans="1:31" ht="15" customHeight="1">
      <c r="A46" s="5"/>
      <c r="B46" s="6" t="s">
        <v>54</v>
      </c>
      <c r="C46" s="50"/>
      <c r="D46" s="7"/>
      <c r="E46" s="7"/>
      <c r="F46" s="7"/>
      <c r="G46" s="7"/>
      <c r="H46" s="16"/>
      <c r="I46" s="16"/>
      <c r="J46" s="16"/>
      <c r="K46" s="19"/>
      <c r="L46" s="17"/>
      <c r="M46" s="16"/>
      <c r="N46" s="23"/>
      <c r="O46" s="16"/>
      <c r="P46" s="23"/>
      <c r="Q46" s="7"/>
      <c r="R46" s="23"/>
      <c r="S46" s="7"/>
      <c r="T46" s="23"/>
      <c r="U46" s="7"/>
      <c r="V46" s="23"/>
      <c r="W46" s="7"/>
      <c r="X46" s="7"/>
      <c r="Y46" s="23"/>
      <c r="Z46" s="7"/>
      <c r="AA46" s="66"/>
      <c r="AB46" s="84"/>
      <c r="AC46" s="85"/>
      <c r="AD46" s="104"/>
      <c r="AE46" s="93"/>
    </row>
    <row r="47" spans="1:31" ht="12.75" customHeight="1">
      <c r="A47" s="5">
        <v>4167</v>
      </c>
      <c r="B47" s="3" t="s">
        <v>55</v>
      </c>
      <c r="C47" s="50"/>
      <c r="D47" s="7">
        <v>-36042</v>
      </c>
      <c r="E47" s="7">
        <v>-86504</v>
      </c>
      <c r="F47" s="7">
        <v>-133349</v>
      </c>
      <c r="G47" s="7">
        <v>-21950</v>
      </c>
      <c r="H47" s="16">
        <v>-108102</v>
      </c>
      <c r="I47" s="16">
        <v>-25499</v>
      </c>
      <c r="J47" s="16">
        <v>-30000</v>
      </c>
      <c r="K47" s="16">
        <v>-40780</v>
      </c>
      <c r="L47" s="35">
        <v>-40000</v>
      </c>
      <c r="M47" s="16">
        <v>-83000</v>
      </c>
      <c r="N47" s="23">
        <v>-50000</v>
      </c>
      <c r="O47" s="16">
        <v>-2178</v>
      </c>
      <c r="P47" s="35">
        <v>-3000</v>
      </c>
      <c r="Q47" s="16">
        <v>-20944</v>
      </c>
      <c r="R47" s="35">
        <v>-3000</v>
      </c>
      <c r="S47" s="16">
        <v>-11100</v>
      </c>
      <c r="T47" s="35">
        <v>-12000</v>
      </c>
      <c r="U47" s="16">
        <v>-9716</v>
      </c>
      <c r="V47" s="35">
        <v>-12000</v>
      </c>
      <c r="W47" s="7">
        <v>-16445</v>
      </c>
      <c r="X47" s="7">
        <v>-33404</v>
      </c>
      <c r="Y47" s="35"/>
      <c r="Z47" s="16">
        <v>-124052</v>
      </c>
      <c r="AA47" s="42">
        <v>-50000</v>
      </c>
      <c r="AB47" s="84">
        <v>-10600</v>
      </c>
      <c r="AC47" s="85">
        <v>-37732.6</v>
      </c>
      <c r="AD47" s="104">
        <v>-50000</v>
      </c>
      <c r="AE47" s="93">
        <v>-250000</v>
      </c>
    </row>
    <row r="48" spans="1:31" ht="12.75" customHeight="1">
      <c r="A48" s="5">
        <v>4171</v>
      </c>
      <c r="B48" s="3" t="s">
        <v>56</v>
      </c>
      <c r="C48" s="50"/>
      <c r="D48" s="7"/>
      <c r="E48" s="7">
        <v>-13175</v>
      </c>
      <c r="F48" s="7">
        <v>-113250</v>
      </c>
      <c r="G48" s="7">
        <v>-42241</v>
      </c>
      <c r="H48" s="16">
        <v>-6089</v>
      </c>
      <c r="I48" s="16">
        <v>-19751</v>
      </c>
      <c r="J48" s="16">
        <v>-50000</v>
      </c>
      <c r="K48" s="16">
        <v>-27650</v>
      </c>
      <c r="L48" s="35">
        <v>-85000</v>
      </c>
      <c r="M48" s="16">
        <v>-17229</v>
      </c>
      <c r="N48" s="23">
        <v>-65000</v>
      </c>
      <c r="O48" s="16">
        <v>-58422</v>
      </c>
      <c r="P48" s="35">
        <v>-60000</v>
      </c>
      <c r="Q48" s="16">
        <v>-7375</v>
      </c>
      <c r="R48" s="35">
        <v>-60000</v>
      </c>
      <c r="S48" s="16">
        <v>-34070</v>
      </c>
      <c r="T48" s="35">
        <v>-60000</v>
      </c>
      <c r="U48" s="16">
        <v>-214612</v>
      </c>
      <c r="V48" s="35">
        <v>-25000</v>
      </c>
      <c r="W48" s="7">
        <v>-9431</v>
      </c>
      <c r="X48" s="7"/>
      <c r="Y48" s="35"/>
      <c r="Z48" s="16">
        <v>-35532</v>
      </c>
      <c r="AA48" s="42">
        <v>-10000</v>
      </c>
      <c r="AB48" s="84">
        <v>-17173</v>
      </c>
      <c r="AC48" s="85">
        <v>-36231</v>
      </c>
      <c r="AD48" s="104">
        <v>-60000</v>
      </c>
      <c r="AE48" s="93">
        <v>-50000</v>
      </c>
    </row>
    <row r="49" spans="1:31" ht="12.75" customHeight="1">
      <c r="A49" s="5">
        <v>4174</v>
      </c>
      <c r="B49" s="3" t="s">
        <v>57</v>
      </c>
      <c r="C49" s="50"/>
      <c r="D49" s="7">
        <v>-13689</v>
      </c>
      <c r="E49" s="7">
        <v>-13630</v>
      </c>
      <c r="F49" s="7">
        <v>-1005</v>
      </c>
      <c r="G49" s="7">
        <v>-8190</v>
      </c>
      <c r="H49" s="16">
        <v>-3726</v>
      </c>
      <c r="I49" s="16">
        <v>-11505</v>
      </c>
      <c r="J49" s="16">
        <v>-10000</v>
      </c>
      <c r="K49" s="16">
        <v>-3329</v>
      </c>
      <c r="L49" s="17">
        <v>-5000</v>
      </c>
      <c r="M49" s="16"/>
      <c r="N49" s="23"/>
      <c r="O49" s="16">
        <v>-33710</v>
      </c>
      <c r="P49" s="35">
        <v>-230000</v>
      </c>
      <c r="Q49" s="16">
        <v>-404439</v>
      </c>
      <c r="R49" s="35">
        <v>-100000</v>
      </c>
      <c r="S49" s="16">
        <v>-6084</v>
      </c>
      <c r="T49" s="35">
        <v>-30000</v>
      </c>
      <c r="U49" s="16">
        <v>-7674</v>
      </c>
      <c r="V49" s="35">
        <v>-20000</v>
      </c>
      <c r="W49" s="7">
        <v>-12085</v>
      </c>
      <c r="X49" s="7">
        <v>-67322</v>
      </c>
      <c r="Y49" s="35"/>
      <c r="Z49" s="16">
        <v>-83971.199999999997</v>
      </c>
      <c r="AA49" s="42"/>
      <c r="AB49" s="84">
        <v>-2055</v>
      </c>
      <c r="AC49" s="85">
        <v>-8104</v>
      </c>
      <c r="AD49" s="104">
        <v>-10000</v>
      </c>
      <c r="AE49" s="93">
        <v>-10000</v>
      </c>
    </row>
    <row r="50" spans="1:31" ht="12.75" customHeight="1">
      <c r="A50" s="5">
        <v>4178</v>
      </c>
      <c r="B50" s="3" t="s">
        <v>58</v>
      </c>
      <c r="C50" s="50"/>
      <c r="D50" s="7"/>
      <c r="E50" s="7"/>
      <c r="F50" s="7"/>
      <c r="G50" s="7"/>
      <c r="H50" s="16"/>
      <c r="I50" s="16"/>
      <c r="J50" s="16"/>
      <c r="K50" s="16"/>
      <c r="L50" s="35"/>
      <c r="M50" s="16"/>
      <c r="N50" s="23"/>
      <c r="O50" s="16"/>
      <c r="P50" s="35"/>
      <c r="Q50" s="16"/>
      <c r="R50" s="35"/>
      <c r="S50" s="16"/>
      <c r="T50" s="35"/>
      <c r="U50" s="16"/>
      <c r="V50" s="35"/>
      <c r="W50" s="7"/>
      <c r="X50" s="7"/>
      <c r="Y50" s="35"/>
      <c r="Z50" s="16"/>
      <c r="AA50" s="42"/>
      <c r="AB50" s="84"/>
      <c r="AC50" s="85">
        <v>-44338</v>
      </c>
      <c r="AD50" s="104">
        <v>-27000</v>
      </c>
      <c r="AE50" s="87">
        <v>-50000</v>
      </c>
    </row>
    <row r="51" spans="1:31" ht="12.75" customHeight="1">
      <c r="A51" s="5">
        <v>4193</v>
      </c>
      <c r="B51" s="3" t="s">
        <v>46</v>
      </c>
      <c r="C51" s="50"/>
      <c r="D51" s="7"/>
      <c r="E51" s="7">
        <v>-9875</v>
      </c>
      <c r="F51" s="7">
        <v>-5000</v>
      </c>
      <c r="G51" s="7">
        <v>-150</v>
      </c>
      <c r="H51" s="16">
        <v>-5000</v>
      </c>
      <c r="I51" s="16"/>
      <c r="J51" s="16"/>
      <c r="K51" s="16"/>
      <c r="L51" s="17">
        <v>0</v>
      </c>
      <c r="M51" s="16"/>
      <c r="N51" s="23"/>
      <c r="O51" s="16"/>
      <c r="P51" s="35">
        <v>0</v>
      </c>
      <c r="Q51" s="16"/>
      <c r="R51" s="35">
        <v>-1600</v>
      </c>
      <c r="S51" s="16"/>
      <c r="T51" s="35">
        <v>-12000</v>
      </c>
      <c r="U51" s="16">
        <v>-12138.25</v>
      </c>
      <c r="V51" s="35">
        <v>-6000</v>
      </c>
      <c r="W51" s="7">
        <v>-2985</v>
      </c>
      <c r="X51" s="7">
        <v>-4020</v>
      </c>
      <c r="Y51" s="35"/>
      <c r="Z51" s="16">
        <v>-4395</v>
      </c>
      <c r="AA51" s="42">
        <v>-4000</v>
      </c>
      <c r="AB51" s="84"/>
      <c r="AC51" s="85"/>
      <c r="AD51" s="104">
        <v>0</v>
      </c>
      <c r="AE51" s="83"/>
    </row>
    <row r="52" spans="1:31" ht="12.75" hidden="1" customHeight="1">
      <c r="A52" s="5">
        <v>5220</v>
      </c>
      <c r="B52" s="3" t="s">
        <v>59</v>
      </c>
      <c r="C52" s="50">
        <v>-257984</v>
      </c>
      <c r="D52" s="7"/>
      <c r="E52" s="7">
        <v>0</v>
      </c>
      <c r="F52" s="7"/>
      <c r="G52" s="7"/>
      <c r="H52" s="16"/>
      <c r="I52" s="16"/>
      <c r="J52" s="16"/>
      <c r="K52" s="19"/>
      <c r="L52" s="17"/>
      <c r="M52" s="16"/>
      <c r="N52" s="23"/>
      <c r="O52" s="16"/>
      <c r="P52" s="23"/>
      <c r="Q52" s="7"/>
      <c r="R52" s="23"/>
      <c r="S52" s="7"/>
      <c r="T52" s="23"/>
      <c r="U52" s="7"/>
      <c r="V52" s="23"/>
      <c r="W52" s="7"/>
      <c r="X52" s="7"/>
      <c r="Y52" s="23"/>
      <c r="Z52" s="7"/>
      <c r="AA52" s="66"/>
      <c r="AB52" s="84"/>
      <c r="AC52" s="85"/>
      <c r="AD52" s="104"/>
      <c r="AE52" s="93"/>
    </row>
    <row r="53" spans="1:31" ht="15" hidden="1" customHeight="1">
      <c r="A53" s="5">
        <v>5460</v>
      </c>
      <c r="B53" s="11" t="s">
        <v>60</v>
      </c>
      <c r="C53" s="50"/>
      <c r="D53" s="7">
        <v>-93725</v>
      </c>
      <c r="E53" s="7">
        <v>0</v>
      </c>
      <c r="F53" s="7"/>
      <c r="G53" s="7"/>
      <c r="H53" s="16"/>
      <c r="I53" s="19"/>
      <c r="J53" s="16"/>
      <c r="K53" s="19"/>
      <c r="L53" s="17"/>
      <c r="M53" s="16"/>
      <c r="N53" s="23"/>
      <c r="O53" s="16"/>
      <c r="P53" s="23"/>
      <c r="Q53" s="7"/>
      <c r="R53" s="23">
        <v>-60000</v>
      </c>
      <c r="S53" s="7"/>
      <c r="T53" s="23"/>
      <c r="U53" s="7"/>
      <c r="V53" s="23"/>
      <c r="W53" s="7"/>
      <c r="X53" s="7"/>
      <c r="Y53" s="23"/>
      <c r="Z53" s="7"/>
      <c r="AA53" s="66"/>
      <c r="AB53" s="84"/>
      <c r="AC53" s="85"/>
      <c r="AD53" s="104"/>
      <c r="AE53" s="93"/>
    </row>
    <row r="54" spans="1:31" ht="15" hidden="1" customHeight="1">
      <c r="A54" s="5">
        <v>5461</v>
      </c>
      <c r="B54" s="11" t="s">
        <v>61</v>
      </c>
      <c r="C54" s="50"/>
      <c r="D54" s="7">
        <v>-49771</v>
      </c>
      <c r="E54" s="7">
        <v>0</v>
      </c>
      <c r="F54" s="7"/>
      <c r="H54" s="14"/>
      <c r="I54" s="16"/>
      <c r="J54" s="14"/>
      <c r="K54" s="19"/>
      <c r="L54" s="17"/>
      <c r="M54" s="16"/>
      <c r="N54" s="23"/>
      <c r="O54" s="16"/>
      <c r="P54" s="23"/>
      <c r="Q54" s="7"/>
      <c r="R54" s="23"/>
      <c r="S54" s="7"/>
      <c r="T54" s="23"/>
      <c r="U54" s="7"/>
      <c r="V54" s="23"/>
      <c r="W54" s="7"/>
      <c r="X54" s="7"/>
      <c r="Y54" s="23"/>
      <c r="Z54" s="7"/>
      <c r="AA54" s="66"/>
      <c r="AB54" s="84"/>
      <c r="AC54" s="85"/>
      <c r="AD54" s="104"/>
      <c r="AE54" s="93"/>
    </row>
    <row r="55" spans="1:31" ht="15" hidden="1" customHeight="1">
      <c r="A55" s="5">
        <v>5462</v>
      </c>
      <c r="B55" s="11" t="s">
        <v>62</v>
      </c>
      <c r="C55" s="50"/>
      <c r="D55" s="7">
        <v>-40869</v>
      </c>
      <c r="E55" s="7">
        <v>0</v>
      </c>
      <c r="F55" s="7"/>
      <c r="G55" s="7">
        <f>-322532-G38</f>
        <v>0</v>
      </c>
      <c r="H55" s="16"/>
      <c r="I55" s="19"/>
      <c r="J55" s="16"/>
      <c r="K55" s="16"/>
      <c r="L55" s="17"/>
      <c r="M55" s="16"/>
      <c r="N55" s="23"/>
      <c r="O55" s="16"/>
      <c r="P55" s="23"/>
      <c r="Q55" s="7"/>
      <c r="R55" s="23">
        <v>-12425</v>
      </c>
      <c r="S55" s="7"/>
      <c r="T55" s="23"/>
      <c r="U55" s="7"/>
      <c r="V55" s="23"/>
      <c r="W55" s="7"/>
      <c r="X55" s="7"/>
      <c r="Y55" s="23"/>
      <c r="Z55" s="7"/>
      <c r="AA55" s="66"/>
      <c r="AB55" s="84"/>
      <c r="AC55" s="85"/>
      <c r="AD55" s="104"/>
      <c r="AE55" s="93"/>
    </row>
    <row r="56" spans="1:31" ht="15" hidden="1" customHeight="1" thickBot="1">
      <c r="A56" s="5">
        <v>5463</v>
      </c>
      <c r="B56" s="11" t="s">
        <v>63</v>
      </c>
      <c r="C56" s="50"/>
      <c r="D56" s="7"/>
      <c r="E56" s="7"/>
      <c r="F56" s="7">
        <v>-211919</v>
      </c>
      <c r="G56" s="7"/>
      <c r="H56" s="16"/>
      <c r="I56" s="16"/>
      <c r="J56" s="16"/>
      <c r="K56" s="19"/>
      <c r="L56" s="17"/>
      <c r="M56" s="16"/>
      <c r="N56" s="23"/>
      <c r="O56" s="16">
        <v>-13913</v>
      </c>
      <c r="P56" s="23">
        <v>0</v>
      </c>
      <c r="Q56" s="7"/>
      <c r="R56" s="23"/>
      <c r="S56" s="7"/>
      <c r="T56" s="23"/>
      <c r="U56" s="7"/>
      <c r="V56" s="23"/>
      <c r="W56" s="7"/>
      <c r="X56" s="7"/>
      <c r="Y56" s="23"/>
      <c r="Z56" s="7"/>
      <c r="AA56" s="66"/>
      <c r="AB56" s="84"/>
      <c r="AC56" s="85"/>
      <c r="AD56" s="104"/>
      <c r="AE56" s="93"/>
    </row>
    <row r="57" spans="1:31" ht="15" hidden="1" customHeight="1" thickBot="1">
      <c r="A57" s="5">
        <v>5464</v>
      </c>
      <c r="B57" s="11" t="s">
        <v>64</v>
      </c>
      <c r="C57" s="50"/>
      <c r="D57" s="7"/>
      <c r="E57" s="7"/>
      <c r="F57" s="7"/>
      <c r="G57" s="7"/>
      <c r="H57" s="16"/>
      <c r="I57" s="16"/>
      <c r="J57" s="16"/>
      <c r="K57" s="19"/>
      <c r="L57" s="17"/>
      <c r="M57" s="16"/>
      <c r="N57" s="23"/>
      <c r="O57" s="16"/>
      <c r="P57" s="23"/>
      <c r="Q57" s="7"/>
      <c r="R57" s="23"/>
      <c r="S57" s="7"/>
      <c r="T57" s="23"/>
      <c r="U57" s="7"/>
      <c r="V57" s="23"/>
      <c r="W57" s="7">
        <v>-1734603</v>
      </c>
      <c r="X57" s="41"/>
      <c r="Y57" s="23"/>
      <c r="Z57" s="7"/>
      <c r="AA57" s="66"/>
      <c r="AB57" s="84"/>
      <c r="AC57" s="85"/>
      <c r="AD57" s="104"/>
      <c r="AE57" s="93"/>
    </row>
    <row r="58" spans="1:31" ht="12.75" hidden="1" customHeight="1">
      <c r="A58" s="5">
        <v>6521</v>
      </c>
      <c r="B58" s="3" t="s">
        <v>65</v>
      </c>
      <c r="C58" s="50">
        <v>-130963</v>
      </c>
      <c r="D58" s="7"/>
      <c r="E58" s="7">
        <v>0</v>
      </c>
      <c r="F58" s="7"/>
      <c r="G58" s="7"/>
      <c r="H58" s="16"/>
      <c r="I58" s="16"/>
      <c r="J58" s="16"/>
      <c r="K58" s="19"/>
      <c r="L58" s="17"/>
      <c r="M58" s="16"/>
      <c r="N58" s="23"/>
      <c r="O58" s="16"/>
      <c r="P58" s="23"/>
      <c r="Q58" s="7"/>
      <c r="R58" s="23"/>
      <c r="S58" s="7"/>
      <c r="T58" s="23"/>
      <c r="U58" s="7"/>
      <c r="V58" s="23"/>
      <c r="W58" s="7"/>
      <c r="X58" s="7"/>
      <c r="Y58" s="23"/>
      <c r="Z58" s="7"/>
      <c r="AA58" s="66"/>
      <c r="AB58" s="84"/>
      <c r="AC58" s="85"/>
      <c r="AD58" s="104"/>
      <c r="AE58" s="93"/>
    </row>
    <row r="59" spans="1:31" ht="12.75" hidden="1" customHeight="1">
      <c r="A59" s="5">
        <v>6550</v>
      </c>
      <c r="B59" s="3" t="s">
        <v>66</v>
      </c>
      <c r="C59" s="50"/>
      <c r="D59" s="7">
        <v>-144756</v>
      </c>
      <c r="E59" s="7">
        <v>-374737</v>
      </c>
      <c r="F59" s="7"/>
      <c r="G59" s="7"/>
      <c r="H59" s="16"/>
      <c r="I59" s="16"/>
      <c r="J59" s="16">
        <v>-10000</v>
      </c>
      <c r="K59" s="19"/>
      <c r="L59" s="35">
        <v>-10000</v>
      </c>
      <c r="M59" s="16"/>
      <c r="N59" s="23"/>
      <c r="O59" s="16"/>
      <c r="P59" s="23"/>
      <c r="Q59" s="7"/>
      <c r="R59" s="23"/>
      <c r="S59" s="7"/>
      <c r="T59" s="23"/>
      <c r="U59" s="7"/>
      <c r="V59" s="39">
        <v>-50000</v>
      </c>
      <c r="W59" s="7"/>
      <c r="X59" s="7"/>
      <c r="Y59" s="39"/>
      <c r="Z59" s="1"/>
      <c r="AA59" s="67"/>
      <c r="AB59" s="81"/>
      <c r="AC59" s="89"/>
      <c r="AD59" s="105"/>
      <c r="AE59" s="83"/>
    </row>
    <row r="60" spans="1:31" ht="15" customHeight="1">
      <c r="A60" s="5"/>
      <c r="B60" s="10" t="s">
        <v>67</v>
      </c>
      <c r="C60" s="51">
        <f t="shared" ref="C60:I60" si="3">SUM(C52:C59)</f>
        <v>-388947</v>
      </c>
      <c r="D60" s="52">
        <f t="shared" si="3"/>
        <v>-329121</v>
      </c>
      <c r="E60" s="52">
        <f t="shared" si="3"/>
        <v>-374737</v>
      </c>
      <c r="F60" s="52">
        <f t="shared" si="3"/>
        <v>-211919</v>
      </c>
      <c r="G60" s="52">
        <f t="shared" si="3"/>
        <v>0</v>
      </c>
      <c r="H60" s="21">
        <f t="shared" si="3"/>
        <v>0</v>
      </c>
      <c r="I60" s="21">
        <f t="shared" si="3"/>
        <v>0</v>
      </c>
      <c r="J60" s="21">
        <f t="shared" ref="J60:Q60" si="4">SUM(J52:J59)</f>
        <v>-10000</v>
      </c>
      <c r="K60" s="21">
        <f t="shared" si="4"/>
        <v>0</v>
      </c>
      <c r="L60" s="37">
        <f t="shared" si="4"/>
        <v>-10000</v>
      </c>
      <c r="M60" s="21">
        <f t="shared" si="4"/>
        <v>0</v>
      </c>
      <c r="N60" s="25">
        <f t="shared" si="4"/>
        <v>0</v>
      </c>
      <c r="O60" s="28">
        <f t="shared" si="4"/>
        <v>-13913</v>
      </c>
      <c r="P60" s="27">
        <f t="shared" si="4"/>
        <v>0</v>
      </c>
      <c r="Q60" s="21">
        <f t="shared" si="4"/>
        <v>0</v>
      </c>
      <c r="R60" s="37">
        <f>SUM(R46:R59)</f>
        <v>-237025</v>
      </c>
      <c r="S60" s="21">
        <f>SUM(S52:S59)</f>
        <v>0</v>
      </c>
      <c r="T60" s="37">
        <f>SUM(T46:T59)</f>
        <v>-114000</v>
      </c>
      <c r="U60" s="21">
        <f>SUM(U52:U59)</f>
        <v>0</v>
      </c>
      <c r="V60" s="37">
        <f>SUM(V52:V59)</f>
        <v>-50000</v>
      </c>
      <c r="W60" s="21">
        <f>SUM(W52:W59)</f>
        <v>-1734603</v>
      </c>
      <c r="X60" s="21">
        <f>SUM(X52:X59)</f>
        <v>0</v>
      </c>
      <c r="Y60" s="37">
        <f>SUM(Y52:Y59)</f>
        <v>0</v>
      </c>
      <c r="Z60" s="21"/>
      <c r="AA60" s="69"/>
      <c r="AB60" s="92">
        <f>SUM(AB47:AB59)</f>
        <v>-29828</v>
      </c>
      <c r="AC60" s="95">
        <f>SUM(AC47:AC51)</f>
        <v>-126405.6</v>
      </c>
      <c r="AD60" s="106">
        <f>SUM(AD47:AD51)</f>
        <v>-147000</v>
      </c>
      <c r="AE60" s="96">
        <f>SUM(AE47:AE51)</f>
        <v>-360000</v>
      </c>
    </row>
    <row r="61" spans="1:31" ht="12.75" customHeight="1">
      <c r="A61" s="5"/>
      <c r="B61" s="3"/>
      <c r="C61" s="50"/>
      <c r="D61" s="7"/>
      <c r="E61" s="7"/>
      <c r="F61" s="7"/>
      <c r="G61" s="7"/>
      <c r="H61" s="16"/>
      <c r="I61" s="16"/>
      <c r="J61" s="16"/>
      <c r="K61" s="16"/>
      <c r="L61" s="17"/>
      <c r="M61" s="16"/>
      <c r="N61" s="23"/>
      <c r="O61" s="16"/>
      <c r="P61" s="23"/>
      <c r="Q61" s="7"/>
      <c r="R61" s="23"/>
      <c r="S61" s="7"/>
      <c r="T61" s="23"/>
      <c r="U61" s="7"/>
      <c r="V61" s="23"/>
      <c r="W61" s="7"/>
      <c r="X61" s="7"/>
      <c r="Y61" s="23"/>
      <c r="Z61" s="7"/>
      <c r="AA61" s="66"/>
      <c r="AB61" s="84"/>
      <c r="AC61" s="85"/>
      <c r="AD61" s="104"/>
      <c r="AE61" s="93"/>
    </row>
    <row r="62" spans="1:31" ht="12.75" customHeight="1">
      <c r="A62" s="5" t="s">
        <v>68</v>
      </c>
      <c r="B62" s="3" t="s">
        <v>69</v>
      </c>
      <c r="C62" s="50">
        <v>1410</v>
      </c>
      <c r="D62" s="7"/>
      <c r="E62" s="7">
        <v>1102</v>
      </c>
      <c r="F62" s="7">
        <v>13709</v>
      </c>
      <c r="G62" s="7">
        <v>17285</v>
      </c>
      <c r="H62" s="16">
        <v>2218</v>
      </c>
      <c r="I62" s="16">
        <v>2395.7199999999998</v>
      </c>
      <c r="J62" s="16">
        <v>2400</v>
      </c>
      <c r="K62" s="16">
        <v>8607</v>
      </c>
      <c r="L62" s="35">
        <v>8000</v>
      </c>
      <c r="M62" s="16">
        <v>7085.77</v>
      </c>
      <c r="N62" s="23">
        <v>8000</v>
      </c>
      <c r="O62" s="16">
        <v>6436</v>
      </c>
      <c r="P62" s="23">
        <v>8000</v>
      </c>
      <c r="Q62" s="7">
        <v>3784</v>
      </c>
      <c r="R62" s="23"/>
      <c r="S62" s="7"/>
      <c r="T62" s="23"/>
      <c r="U62" s="7"/>
      <c r="V62" s="23"/>
      <c r="W62" s="7">
        <v>2176</v>
      </c>
      <c r="X62" s="7">
        <v>1007</v>
      </c>
      <c r="Y62" s="23"/>
      <c r="Z62" s="7">
        <v>1783</v>
      </c>
      <c r="AA62" s="66"/>
      <c r="AB62" s="84">
        <v>756</v>
      </c>
      <c r="AC62" s="85">
        <v>1729</v>
      </c>
      <c r="AD62" s="104"/>
      <c r="AE62" s="93">
        <v>2000</v>
      </c>
    </row>
    <row r="63" spans="1:31" ht="12.75" customHeight="1">
      <c r="A63" s="5">
        <v>8422</v>
      </c>
      <c r="B63" s="3" t="s">
        <v>70</v>
      </c>
      <c r="C63" s="50"/>
      <c r="D63" s="7"/>
      <c r="E63" s="7"/>
      <c r="F63" s="7"/>
      <c r="G63" s="7"/>
      <c r="H63" s="16"/>
      <c r="I63" s="16"/>
      <c r="J63" s="16"/>
      <c r="K63" s="16"/>
      <c r="L63" s="17"/>
      <c r="M63" s="16"/>
      <c r="N63" s="23"/>
      <c r="O63" s="16">
        <v>-1554</v>
      </c>
      <c r="P63" s="23">
        <v>0</v>
      </c>
      <c r="Q63" s="7"/>
      <c r="R63" s="23"/>
      <c r="S63" s="7">
        <v>-45</v>
      </c>
      <c r="T63" s="23"/>
      <c r="U63" s="7"/>
      <c r="V63" s="23"/>
      <c r="W63" s="7"/>
      <c r="X63" s="7">
        <v>-70</v>
      </c>
      <c r="Y63" s="23"/>
      <c r="Z63" s="7">
        <v>-232</v>
      </c>
      <c r="AA63" s="66"/>
      <c r="AB63" s="84"/>
      <c r="AC63" s="85">
        <v>-490</v>
      </c>
      <c r="AD63" s="104"/>
      <c r="AE63" s="93"/>
    </row>
    <row r="64" spans="1:31" ht="12.75" customHeight="1">
      <c r="A64" s="5">
        <v>8815</v>
      </c>
      <c r="B64" s="3" t="s">
        <v>71</v>
      </c>
      <c r="C64" s="50">
        <v>-16000</v>
      </c>
      <c r="D64" s="7">
        <v>-16000</v>
      </c>
      <c r="E64" s="7">
        <v>-16000</v>
      </c>
      <c r="F64" s="7">
        <v>-16000</v>
      </c>
      <c r="G64" s="7">
        <v>-16000</v>
      </c>
      <c r="H64" s="16">
        <v>-16000</v>
      </c>
      <c r="I64" s="16">
        <v>-16000</v>
      </c>
      <c r="J64" s="16">
        <v>-16000</v>
      </c>
      <c r="K64" s="16">
        <v>-16000</v>
      </c>
      <c r="L64" s="35">
        <v>-32000</v>
      </c>
      <c r="M64" s="16">
        <v>-32000</v>
      </c>
      <c r="N64" s="23">
        <v>-32000</v>
      </c>
      <c r="O64" s="16">
        <v>-32000</v>
      </c>
      <c r="P64" s="23">
        <v>-32000</v>
      </c>
      <c r="Q64" s="7">
        <v>-32000</v>
      </c>
      <c r="R64" s="23">
        <v>-32000</v>
      </c>
      <c r="S64" s="7">
        <v>-32000</v>
      </c>
      <c r="T64" s="23">
        <v>-32000</v>
      </c>
      <c r="U64" s="7">
        <v>-32000</v>
      </c>
      <c r="V64" s="23">
        <v>-32000</v>
      </c>
      <c r="W64" s="7">
        <v>-32000</v>
      </c>
      <c r="X64" s="7">
        <v>-32000</v>
      </c>
      <c r="Y64" s="23"/>
      <c r="Z64" s="7">
        <v>-32000</v>
      </c>
      <c r="AA64" s="66">
        <v>-32000</v>
      </c>
      <c r="AB64" s="84">
        <v>-32000</v>
      </c>
      <c r="AC64" s="85">
        <v>-32000</v>
      </c>
      <c r="AD64" s="104">
        <v>-32000</v>
      </c>
      <c r="AE64" s="93">
        <v>168000</v>
      </c>
    </row>
    <row r="65" spans="1:31" ht="12.75" customHeight="1" thickBot="1">
      <c r="A65" s="5"/>
      <c r="B65" s="3"/>
      <c r="C65" s="50"/>
      <c r="D65" s="7"/>
      <c r="E65" s="7"/>
      <c r="F65" s="7"/>
      <c r="G65" s="7"/>
      <c r="H65" s="16"/>
      <c r="I65" s="16"/>
      <c r="J65" s="16"/>
      <c r="K65" s="16"/>
      <c r="L65" s="17"/>
      <c r="M65" s="16"/>
      <c r="N65" s="23"/>
      <c r="O65" s="16"/>
      <c r="P65" s="23"/>
      <c r="Q65" s="7"/>
      <c r="R65" s="23"/>
      <c r="S65" s="7"/>
      <c r="T65" s="23"/>
      <c r="U65" s="7"/>
      <c r="V65" s="23"/>
      <c r="W65" s="7"/>
      <c r="X65" s="7"/>
      <c r="Y65" s="23"/>
      <c r="Z65" s="7"/>
      <c r="AA65" s="66"/>
      <c r="AB65" s="84"/>
      <c r="AC65" s="85"/>
      <c r="AD65" s="104"/>
      <c r="AE65" s="93"/>
    </row>
    <row r="66" spans="1:31" ht="16.5" thickBot="1">
      <c r="A66" s="5"/>
      <c r="B66" s="4" t="s">
        <v>72</v>
      </c>
      <c r="C66" s="53">
        <f t="shared" ref="C66:I66" si="5">SUM(C22+C44+C60+C62+C64)</f>
        <v>200136</v>
      </c>
      <c r="D66" s="54">
        <f t="shared" si="5"/>
        <v>74243.75</v>
      </c>
      <c r="E66" s="54">
        <f t="shared" si="5"/>
        <v>915443</v>
      </c>
      <c r="F66" s="54">
        <f t="shared" si="5"/>
        <v>-44329</v>
      </c>
      <c r="G66" s="54">
        <f t="shared" si="5"/>
        <v>33931</v>
      </c>
      <c r="H66" s="21">
        <f t="shared" si="5"/>
        <v>57527</v>
      </c>
      <c r="I66" s="21">
        <f t="shared" si="5"/>
        <v>233142.22</v>
      </c>
      <c r="J66" s="21" t="e">
        <f>#REF!+J59+J62+J64</f>
        <v>#REF!</v>
      </c>
      <c r="K66" s="21" t="e">
        <f>#REF!+K59+K62+K64</f>
        <v>#REF!</v>
      </c>
      <c r="L66" s="37" t="e">
        <f>#REF!+L59+L62+L64</f>
        <v>#REF!</v>
      </c>
      <c r="M66" s="21" t="e">
        <f>#REF!+M59+M62+M63+M64</f>
        <v>#REF!</v>
      </c>
      <c r="N66" s="25" t="e">
        <f>#REF!+N59+N62+N63+N64</f>
        <v>#REF!</v>
      </c>
      <c r="O66" s="21" t="e">
        <f>#REF!+O60+O62+O63+O64</f>
        <v>#REF!</v>
      </c>
      <c r="P66" s="23" t="e">
        <f>#REF!+P60+P62+P63+P64</f>
        <v>#REF!</v>
      </c>
      <c r="Q66" s="33" t="e">
        <f>#REF!+Q60+Q62+Q63+Q64</f>
        <v>#REF!</v>
      </c>
      <c r="R66" s="34" t="e">
        <f>#REF!+R60+R62+R63+R64</f>
        <v>#REF!</v>
      </c>
      <c r="S66" s="32">
        <f>S22+S44+S60+S63+S64</f>
        <v>387933.13</v>
      </c>
      <c r="T66" s="24" t="e">
        <f>#REF!+T60+T62+T63+T64</f>
        <v>#REF!</v>
      </c>
      <c r="U66" s="32">
        <f>U22+U44+U60+U63+U64</f>
        <v>411246.15</v>
      </c>
      <c r="V66" s="24">
        <f>V22+V44+V60+V63+V64</f>
        <v>119000</v>
      </c>
      <c r="W66" s="32">
        <f>W22+W44+W60+W62+W63+W64</f>
        <v>-540910</v>
      </c>
      <c r="X66" s="32">
        <f>X22+X44+X60+X62+X63+X64</f>
        <v>25100.179999999935</v>
      </c>
      <c r="Y66" s="24">
        <f>Y22+Y44+Y60+Y63+Y64</f>
        <v>0</v>
      </c>
      <c r="Z66" s="32">
        <f t="shared" ref="Z66:AE66" si="6">Z22+Z44+Z60+Z62+Z63+Z64</f>
        <v>385896.51</v>
      </c>
      <c r="AA66" s="33">
        <f t="shared" si="6"/>
        <v>156600</v>
      </c>
      <c r="AB66" s="109">
        <f t="shared" si="6"/>
        <v>217057.30000000005</v>
      </c>
      <c r="AC66" s="110">
        <f t="shared" si="6"/>
        <v>133372.77000000011</v>
      </c>
      <c r="AD66" s="111">
        <f t="shared" si="6"/>
        <v>159400</v>
      </c>
      <c r="AE66" s="112">
        <f t="shared" si="6"/>
        <v>26000</v>
      </c>
    </row>
    <row r="67" spans="1:31" ht="12.75" customHeight="1">
      <c r="A67" s="5"/>
      <c r="B67" s="3"/>
      <c r="C67" s="50"/>
      <c r="D67" s="7"/>
      <c r="E67" s="7"/>
      <c r="F67" s="7"/>
      <c r="G67" s="7"/>
      <c r="H67" s="16"/>
      <c r="I67" s="16"/>
      <c r="J67" s="16"/>
      <c r="K67" s="16"/>
      <c r="L67" s="35"/>
      <c r="M67" s="16"/>
      <c r="N67" s="35"/>
      <c r="O67" s="16"/>
      <c r="P67" s="23"/>
      <c r="Q67" s="7"/>
      <c r="R67" s="23"/>
      <c r="S67" s="7"/>
      <c r="T67" s="23"/>
      <c r="U67" s="7"/>
      <c r="V67" s="23"/>
      <c r="W67" s="7"/>
      <c r="X67" s="7"/>
      <c r="Y67" s="23"/>
      <c r="Z67" s="7"/>
      <c r="AA67" s="66"/>
      <c r="AB67" s="71"/>
      <c r="AC67" s="75"/>
      <c r="AD67" s="107"/>
      <c r="AE67" s="73"/>
    </row>
    <row r="68" spans="1:31" ht="12.75" customHeight="1" thickBot="1">
      <c r="A68" s="5"/>
      <c r="B68" s="12"/>
      <c r="C68" s="55"/>
      <c r="D68" s="56"/>
      <c r="E68" s="56"/>
      <c r="F68" s="56"/>
      <c r="G68" s="56"/>
      <c r="H68" s="57"/>
      <c r="I68" s="58"/>
      <c r="J68" s="58"/>
      <c r="K68" s="58"/>
      <c r="L68" s="59"/>
      <c r="M68" s="57"/>
      <c r="N68" s="60"/>
      <c r="O68" s="57"/>
      <c r="P68" s="61"/>
      <c r="Q68" s="56"/>
      <c r="R68" s="61"/>
      <c r="S68" s="56"/>
      <c r="T68" s="61"/>
      <c r="U68" s="56"/>
      <c r="V68" s="61"/>
      <c r="W68" s="56"/>
      <c r="X68" s="56"/>
      <c r="Y68" s="61"/>
      <c r="Z68" s="56"/>
      <c r="AA68" s="70"/>
      <c r="AB68" s="72"/>
      <c r="AC68" s="76"/>
      <c r="AD68" s="108"/>
      <c r="AE68" s="74"/>
    </row>
    <row r="69" spans="1:31" ht="12.75" customHeight="1">
      <c r="A69" s="5"/>
      <c r="B69" s="3"/>
      <c r="C69" s="7"/>
      <c r="D69" s="7"/>
      <c r="E69" s="7"/>
      <c r="F69" s="7"/>
      <c r="G69" s="7"/>
      <c r="H69" s="16"/>
      <c r="I69" s="19"/>
      <c r="J69" s="19"/>
      <c r="K69" s="19"/>
      <c r="L69" s="14"/>
      <c r="M69" s="16"/>
      <c r="N69" s="16"/>
      <c r="O69" s="1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2.75" customHeight="1">
      <c r="A70" s="2"/>
      <c r="C70" s="1"/>
      <c r="D70" s="1"/>
      <c r="E70" s="1"/>
      <c r="F70" s="1"/>
      <c r="G70" s="1"/>
      <c r="H70" s="15"/>
      <c r="I70" s="19"/>
      <c r="J70" s="19"/>
      <c r="K70" s="19"/>
      <c r="L70" s="14"/>
      <c r="M70" s="14"/>
      <c r="N70" s="16"/>
      <c r="O70" s="1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2.75" customHeight="1">
      <c r="A71" s="2"/>
      <c r="C71" s="1"/>
      <c r="D71" s="1"/>
      <c r="E71" s="1"/>
      <c r="F71" s="1"/>
      <c r="G71" s="1"/>
      <c r="H71" s="15"/>
      <c r="I71" s="19"/>
      <c r="J71" s="19"/>
      <c r="K71" s="19"/>
      <c r="L71" s="14"/>
      <c r="M71" s="14"/>
      <c r="N71" s="16"/>
      <c r="O71" s="1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2.75" customHeight="1">
      <c r="A72" s="2"/>
      <c r="C72" s="1"/>
      <c r="D72" s="1"/>
      <c r="E72" s="1"/>
      <c r="F72" s="1"/>
      <c r="G72" s="1"/>
      <c r="H72" s="15"/>
      <c r="I72" s="16"/>
      <c r="J72" s="16"/>
      <c r="K72" s="19"/>
      <c r="L72" s="19"/>
      <c r="M72" s="14"/>
      <c r="N72" s="14"/>
      <c r="O72" s="16"/>
      <c r="P72" s="16"/>
      <c r="Q72" s="16"/>
      <c r="R72" s="16"/>
      <c r="S72" s="16"/>
      <c r="T72" s="16"/>
      <c r="U72" s="16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2.75" customHeight="1">
      <c r="A73" s="2"/>
      <c r="C73" s="1"/>
      <c r="D73" s="1"/>
      <c r="E73" s="1"/>
      <c r="F73" s="1"/>
      <c r="G73" s="1"/>
      <c r="H73" s="15"/>
      <c r="I73" s="16"/>
      <c r="J73" s="16"/>
      <c r="K73" s="19"/>
      <c r="L73" s="19"/>
      <c r="M73" s="14"/>
      <c r="N73" s="14"/>
      <c r="O73" s="16"/>
      <c r="P73" s="16"/>
      <c r="Q73" s="16"/>
      <c r="R73" s="16"/>
      <c r="S73" s="16"/>
      <c r="T73" s="16"/>
      <c r="U73" s="16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2.75" customHeight="1">
      <c r="C74" s="1"/>
      <c r="D74" s="1"/>
      <c r="E74" s="1"/>
      <c r="F74" s="1"/>
      <c r="G74" s="1"/>
      <c r="H74" s="15"/>
      <c r="I74" s="15"/>
      <c r="J74" s="15"/>
      <c r="K74" s="14"/>
      <c r="L74" s="14"/>
      <c r="M74" s="14"/>
      <c r="N74" s="14"/>
      <c r="O74" s="16"/>
      <c r="P74" s="16"/>
      <c r="Q74" s="16"/>
      <c r="R74" s="16"/>
      <c r="S74" s="16"/>
      <c r="T74" s="16"/>
      <c r="U74" s="16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2.75" customHeight="1">
      <c r="C75" s="1"/>
      <c r="D75" s="1"/>
      <c r="E75" s="1"/>
      <c r="F75" s="1"/>
      <c r="G75" s="1"/>
      <c r="H75" s="15"/>
      <c r="I75" s="15"/>
      <c r="J75" s="15"/>
      <c r="K75" s="14"/>
      <c r="L75" s="14"/>
      <c r="M75" s="14"/>
      <c r="N75" s="14"/>
      <c r="O75" s="15"/>
      <c r="P75" s="15"/>
      <c r="Q75" s="15"/>
      <c r="R75" s="15"/>
      <c r="S75" s="15"/>
      <c r="T75" s="15"/>
      <c r="U75" s="15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2.75" customHeight="1">
      <c r="C76" s="1"/>
      <c r="D76" s="1"/>
      <c r="E76" s="1"/>
      <c r="F76" s="1"/>
      <c r="G76" s="1"/>
      <c r="H76" s="15"/>
      <c r="I76" s="15"/>
      <c r="J76" s="15"/>
      <c r="K76" s="14"/>
      <c r="L76" s="14"/>
      <c r="M76" s="14"/>
      <c r="N76" s="14"/>
      <c r="O76" s="15"/>
      <c r="P76" s="15"/>
      <c r="Q76" s="15"/>
      <c r="R76" s="15"/>
      <c r="S76" s="15"/>
      <c r="T76" s="15"/>
      <c r="U76" s="15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2.75" customHeight="1">
      <c r="C77" s="1"/>
      <c r="D77" s="1"/>
      <c r="E77" s="1"/>
      <c r="F77" s="1"/>
      <c r="G77" s="1"/>
      <c r="H77" s="15"/>
      <c r="I77" s="15"/>
      <c r="J77" s="15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2.75" customHeight="1">
      <c r="C78" s="1"/>
      <c r="D78" s="1"/>
      <c r="E78" s="1"/>
      <c r="F78" s="1"/>
      <c r="G78" s="1"/>
      <c r="H78" s="15"/>
      <c r="I78" s="15"/>
      <c r="J78" s="15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>
      <c r="C79" s="1"/>
      <c r="D79" s="1"/>
      <c r="E79" s="1"/>
      <c r="F79" s="1"/>
      <c r="G79" s="1"/>
      <c r="H79" s="1"/>
      <c r="I79" s="1"/>
      <c r="J79" s="1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>
      <c r="C80" s="1"/>
      <c r="D80" s="1"/>
      <c r="E80" s="1"/>
      <c r="F80" s="1"/>
      <c r="G80" s="1"/>
      <c r="H80" s="1"/>
      <c r="I80" s="1"/>
      <c r="J80" s="1"/>
    </row>
  </sheetData>
  <phoneticPr fontId="0" type="noConversion"/>
  <pageMargins left="0.47244094488188981" right="0.15748031496062992" top="0.62992125984251968" bottom="0.5511811023622047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 EKO Partner</dc:creator>
  <cp:keywords/>
  <dc:description/>
  <cp:lastModifiedBy>X</cp:lastModifiedBy>
  <cp:revision/>
  <dcterms:created xsi:type="dcterms:W3CDTF">2005-12-29T15:33:43Z</dcterms:created>
  <dcterms:modified xsi:type="dcterms:W3CDTF">2022-04-26T10:07:51Z</dcterms:modified>
  <cp:category/>
  <cp:contentStatus/>
</cp:coreProperties>
</file>